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72" activeTab="6"/>
  </bookViews>
  <sheets>
    <sheet name="Владельцы" sheetId="1" r:id="rId1"/>
    <sheet name="Изменение" sheetId="2" r:id="rId2"/>
    <sheet name="СЧА" sheetId="3" r:id="rId3"/>
    <sheet name="ССА" sheetId="4" r:id="rId4"/>
    <sheet name="Прирост" sheetId="5" r:id="rId5"/>
    <sheet name="Несоблюдение" sheetId="6" r:id="rId6"/>
    <sheet name="Баланс" sheetId="7" r:id="rId7"/>
  </sheets>
  <definedNames/>
  <calcPr fullCalcOnLoad="1" refMode="R1C1"/>
</workbook>
</file>

<file path=xl/sharedStrings.xml><?xml version="1.0" encoding="utf-8"?>
<sst xmlns="http://schemas.openxmlformats.org/spreadsheetml/2006/main" count="762" uniqueCount="369">
  <si>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</si>
  <si>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</si>
  <si>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</si>
  <si>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</si>
  <si>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</si>
  <si>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под управлением Общество с ограниченной ответственностью "Управляющая компания ПРОМСВЯЗЬ"</t>
  </si>
  <si>
    <t>(в тыс. руб.)</t>
  </si>
  <si>
    <t>Код стр.</t>
  </si>
  <si>
    <t>в том числе:</t>
  </si>
  <si>
    <t xml:space="preserve">  - в рублях</t>
  </si>
  <si>
    <t xml:space="preserve">  - в иностранной валюте</t>
  </si>
  <si>
    <t>-</t>
  </si>
  <si>
    <t>Денежные средства в банковских вкладах, всего</t>
  </si>
  <si>
    <t>Ценные бумаги российских эмитентов, не имеющие признаваемую котировку, всего</t>
  </si>
  <si>
    <t>Дебиторская задолженность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</si>
  <si>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</si>
  <si>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</si>
  <si>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дебиторская задолженность по процентному (купонному) доходу по банковским вкладам и ценным бумагам</t>
  </si>
  <si>
    <t>- прочая дебиторская задолженность</t>
  </si>
  <si>
    <t>Инвестиционные паи паевых инвестиционных фондов</t>
  </si>
  <si>
    <t>Ценные бумаги иностранных эмитентов - всего</t>
  </si>
  <si>
    <t xml:space="preserve">  - ценные бумаги иностранных государств</t>
  </si>
  <si>
    <t xml:space="preserve">  - ценные бумаги международных финансовых организаций</t>
  </si>
  <si>
    <t xml:space="preserve">  - акции иностранных акционерных обществ</t>
  </si>
  <si>
    <t xml:space="preserve">  - облигации иностранных коммерческих организаций</t>
  </si>
  <si>
    <t>Доли в российских обществах с ограниченной ответственностью</t>
  </si>
  <si>
    <t>Кредиторская задолженность</t>
  </si>
  <si>
    <t>Генеральный директор</t>
  </si>
  <si>
    <t>Приложение 2</t>
  </si>
  <si>
    <t>Отчет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</si>
  <si>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</si>
  <si>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</si>
  <si>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</si>
  <si>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</si>
  <si>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</si>
  <si>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</si>
  <si>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</si>
  <si>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</si>
  <si>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</si>
  <si>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</si>
  <si>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</si>
  <si>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</si>
  <si>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</si>
  <si>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</si>
  <si>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</si>
  <si>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</si>
  <si>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- векселя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</si>
  <si>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</si>
  <si>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</si>
  <si>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</si>
  <si>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</si>
  <si>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</si>
  <si>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Приложение 4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</si>
  <si>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</si>
  <si>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</si>
  <si>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</si>
  <si>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</si>
  <si>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</si>
  <si>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</si>
  <si>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Общество с ограниченной ответственностью "Управляющая компания ПРОМСВЯЗЬ"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</si>
  <si>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</si>
  <si>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</si>
  <si>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(тыс. рублей)</t>
  </si>
  <si>
    <t>Доля в стоимости активов (процентов)</t>
  </si>
  <si>
    <t>Дата приобре-тения</t>
  </si>
  <si>
    <t>Дата отчуждения (предполагаемого отчуждения)</t>
  </si>
  <si>
    <t>2. Несоблюдение требований к структуре активов</t>
  </si>
  <si>
    <t>2.1. Несоблюдение ограничений, установленных в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</si>
  <si>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</si>
  <si>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</si>
  <si>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
(тыс. рублей)</t>
  </si>
  <si>
    <t>Факт.
доля в стоимости активов (процен-тов)</t>
  </si>
  <si>
    <t>Доля в стоимости активов в соответствии с инвестици-онной декларацией (процентов)</t>
  </si>
  <si>
    <t>Дата возникно-вения нарушения или несоответ-ствия</t>
  </si>
  <si>
    <t>Дата устранения нарушения или несоответ-ствия</t>
  </si>
  <si>
    <t>(выданных) ценных бумаг</t>
  </si>
  <si>
    <t>Факт.
доля от количества размещен-ных (выданных) ценных бумаг (процентов)</t>
  </si>
  <si>
    <t>Доля от количества размещенных (выданных) ценных бумаг в соответст-вии с инвес-тиционной декларацией (процентов)</t>
  </si>
  <si>
    <t>Генеральный директор ООО "УК ПРОМСВЯЗЬ"</t>
  </si>
  <si>
    <t>(должность)</t>
  </si>
  <si>
    <t>(подпись)</t>
  </si>
  <si>
    <t>(И.О. Фамилия)</t>
  </si>
  <si>
    <t>Приложение 3</t>
  </si>
  <si>
    <t>Справка</t>
  </si>
  <si>
    <t>Вид активов</t>
  </si>
  <si>
    <t>Сумма денежных средств или стоимость иного имущества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</si>
  <si>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</si>
  <si>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</si>
  <si>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Денежные средства на банковских счетах, всего</t>
  </si>
  <si>
    <t>х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</si>
  <si>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</si>
  <si>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</si>
  <si>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</si>
  <si>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</si>
  <si>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 xml:space="preserve"> 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</si>
  <si>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</si>
  <si>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</si>
  <si>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 инвестиционных фондов</t>
  </si>
  <si>
    <t>- обыкновенные акции акционерных инвестиционных фондов</t>
  </si>
  <si>
    <t>- привилегированные акции открытых акционерных обществ</t>
  </si>
  <si>
    <t>- инвестиционные паи паевых инвестиционных фондов</t>
  </si>
  <si>
    <t>ценные бумаги российских эмитентов, не включенные в котировальные списки организаторов торговли на рынке ценных бумаг:</t>
  </si>
  <si>
    <t>- обыкновенные акции закрытых акционерных обществ</t>
  </si>
  <si>
    <t>Ценные бумаги иностранных эмитентов, всего</t>
  </si>
  <si>
    <t>- ценные бумаги иностранных государств</t>
  </si>
  <si>
    <t>- ценные бумаги международных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</si>
  <si>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</si>
  <si>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</si>
  <si>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Итого активов: (строки 100 + 200 + 300 + 400 + 500 + 600 + 700 + 800 + 900 + 1000 + 1100 + 1200)</t>
  </si>
  <si>
    <t>ОТЧЕТ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</si>
  <si>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</si>
  <si>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</si>
  <si>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</si>
  <si>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Код строки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</si>
  <si>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</si>
  <si>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</si>
  <si>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</si>
  <si>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</si>
  <si>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</si>
  <si>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</si>
  <si>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периода: (строки 010 + 020 - 030 - 040 + 050 - 060 +(-) 070)</t>
  </si>
  <si>
    <t>СПРАВКА</t>
  </si>
  <si>
    <t>О СТОИМОСТИ ЧИСТЫХ АКТИВОВ</t>
  </si>
  <si>
    <t>ПАЕВОГО ИНВЕСТИЦИОННОГО ФОНДА</t>
  </si>
  <si>
    <t>Местоположение УК: 107076, Москва г, Стромынка ул, дом № 18, корпус 27  .</t>
  </si>
  <si>
    <t>Вид имущества</t>
  </si>
  <si>
    <t>Активы:</t>
  </si>
  <si>
    <t xml:space="preserve">Государственные ценные бумаги Российской Федерации 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</si>
  <si>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</si>
  <si>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</si>
  <si>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</si>
  <si>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</si>
  <si>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 xml:space="preserve">  - облигации с ипотечным покрытием</t>
  </si>
  <si>
    <t xml:space="preserve">  - ипотечные сертификаты участия</t>
  </si>
  <si>
    <t>Векселя, выданные российскими хозяйственными обществами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</si>
  <si>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</si>
  <si>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</si>
  <si>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 xml:space="preserve">  - объекты незавершенного строительства</t>
  </si>
  <si>
    <t xml:space="preserve">  - право аренды недвижимого имущества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</si>
  <si>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</si>
  <si>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</si>
  <si>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</si>
  <si>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Проектно-сметная документация</t>
  </si>
  <si>
    <t>Иное имущество</t>
  </si>
  <si>
    <t xml:space="preserve">  - средства, находящиеся у профессиональных участников рынка ценных бумаг</t>
  </si>
  <si>
    <t xml:space="preserve">  - дебиторская задолженность по сделкам купли-продажи имущества</t>
  </si>
  <si>
    <t xml:space="preserve">  - прочая дебиторская 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</si>
  <si>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</si>
  <si>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Обязательства:</t>
  </si>
  <si>
    <t>Резерв предстоящих расходов на выплату вознаграждения</t>
  </si>
  <si>
    <t>Итого сумма обязательств: (строки 300 + 310 + 320)</t>
  </si>
  <si>
    <t>Стоимость чистых активов: 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</si>
  <si>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</si>
  <si>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</si>
  <si>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Приложение 6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</si>
  <si>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</si>
  <si>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</si>
  <si>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</si>
  <si>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</si>
  <si>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</si>
  <si>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</si>
  <si>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</si>
  <si>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</si>
  <si>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</si>
  <si>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</si>
  <si>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</si>
  <si>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</si>
  <si>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</si>
  <si>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</si>
  <si>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</si>
  <si>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Правила доверительного управления паевым инвестиционным фондом № 0337-76034438 зарегистрированы 23.03.2005 ФСФР</t>
  </si>
  <si>
    <t>1</t>
  </si>
  <si>
    <t>2</t>
  </si>
  <si>
    <t>3</t>
  </si>
  <si>
    <t>010</t>
  </si>
  <si>
    <t>020</t>
  </si>
  <si>
    <t>030</t>
  </si>
  <si>
    <t>040</t>
  </si>
  <si>
    <t>050</t>
  </si>
  <si>
    <t>060</t>
  </si>
  <si>
    <t>070</t>
  </si>
  <si>
    <t>080</t>
  </si>
  <si>
    <t>4</t>
  </si>
  <si>
    <t>5</t>
  </si>
  <si>
    <t>100</t>
  </si>
  <si>
    <t>110</t>
  </si>
  <si>
    <t>120</t>
  </si>
  <si>
    <t>200</t>
  </si>
  <si>
    <t>210</t>
  </si>
  <si>
    <t>220</t>
  </si>
  <si>
    <t>Приложение 1</t>
  </si>
  <si>
    <t>Баланс имущества,</t>
  </si>
  <si>
    <t>Имущество (обязательство)</t>
  </si>
  <si>
    <t>На начало года</t>
  </si>
  <si>
    <t>На конец отчетного периода</t>
  </si>
  <si>
    <t>Ценные бумаги российских эмитентов, имеющие признаваемую котировку, всего</t>
  </si>
  <si>
    <t xml:space="preserve">  - акции</t>
  </si>
  <si>
    <t xml:space="preserve">  - облигации</t>
  </si>
  <si>
    <t>Период погашения более 3 лет</t>
  </si>
  <si>
    <t xml:space="preserve">  - векселя</t>
  </si>
  <si>
    <t xml:space="preserve">  - иные ценные бумаги</t>
  </si>
  <si>
    <t>Доходные вложения в материальные ценности,          всего</t>
  </si>
  <si>
    <t>090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</si>
  <si>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</si>
  <si>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</si>
  <si>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</si>
  <si>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 xml:space="preserve">  - проектно-сметная документация</t>
  </si>
  <si>
    <t>- прочее имущество</t>
  </si>
  <si>
    <t>Итого имущество: (строки 010 + 020 + 030 + 040 + 050 + 060 + 070 + 080 + 090)</t>
  </si>
  <si>
    <t>130</t>
  </si>
  <si>
    <t>140</t>
  </si>
  <si>
    <t>Открытый паевый инвестиционный фонд смешанных инвестиций "ПРОМСВЯЗЬ-СБАЛАНСИРОВАННЫЙ"</t>
  </si>
  <si>
    <t>Лицензия ФКЦБ России № 21-000-1-00096 от 20.12.2002.</t>
  </si>
  <si>
    <t>Лицензия ФКЦБ России № 21-000-1-00096 от 20.12.2002. Местоположение УК: 107076, Москва г, Стромынка ул, дом № 18, корпус 27  .</t>
  </si>
  <si>
    <t>Лицензия ФКЦБ России № 21-000-1-00096 от 20.12.2002. Место нахождения управляющей компании: 107076, Москва г, Стромынка ул, дом № 18, корпус 27  .</t>
  </si>
  <si>
    <t>160</t>
  </si>
  <si>
    <t>170</t>
  </si>
  <si>
    <t>171</t>
  </si>
  <si>
    <t>180</t>
  </si>
  <si>
    <t>190</t>
  </si>
  <si>
    <t>Уполномоченный представитель ЗАО "ПРСД"</t>
  </si>
  <si>
    <t xml:space="preserve">___________________________ </t>
  </si>
  <si>
    <t>- акции</t>
  </si>
  <si>
    <t>- облигации</t>
  </si>
  <si>
    <t>- инвестиционные паи</t>
  </si>
  <si>
    <t>- иные ценные бумаги</t>
  </si>
  <si>
    <t>Результат от продажи недвижимого имущества или передачи имущественных прав на недвижимое имущество (040 - 050)</t>
  </si>
  <si>
    <t>Результат от продажи иного имущества (070 - 080)</t>
  </si>
  <si>
    <t>141</t>
  </si>
  <si>
    <t>142</t>
  </si>
  <si>
    <t>143</t>
  </si>
  <si>
    <t>Прирост (+) или уменьшение (-) стоимости ценных бумаг, не имеющих признаваемой котировки, всего</t>
  </si>
  <si>
    <t>151</t>
  </si>
  <si>
    <t>152</t>
  </si>
  <si>
    <t>153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</si>
  <si>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</si>
  <si>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</si>
  <si>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</si>
  <si>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Уменьшение имущества, составляющего паевой инвестиционный фонд, в результате погашения или обмена инвестиционных паев</t>
  </si>
  <si>
    <t>Обязательства, исполнение которых осуществляется за счет имущества, составляющего паевой инвестиционный фонд</t>
  </si>
  <si>
    <t>Резервы на выплату вознаграждений</t>
  </si>
  <si>
    <t>Инвестиционные паи</t>
  </si>
  <si>
    <t>Итого обязательства: (строки 110 + 120 + 130)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</si>
  <si>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имущественных прав по указ-м договорам</t>
  </si>
  <si>
    <t>Акция обыкновенная, Сбербанк, рег. номер 10301481B</t>
  </si>
  <si>
    <t>Акция обыкновенная, ГМК "Норильский никель, рег. номер 1-01-40155-F</t>
  </si>
  <si>
    <t>Облигация корпоративная, КБ "Ренессанс Кредит" ООО, рег. номер 4B020503354B, дата погашения: 30.07.2018</t>
  </si>
  <si>
    <t>Облигация государственная РФ, Облигации Россия, рег. номер 26207RMFS, дата погашения: 03.02.2027</t>
  </si>
  <si>
    <t>Акция обыкновенная, Э.ОН Россия , рег. номер 1-02-65104-D</t>
  </si>
  <si>
    <t>Акция обыкновенная, ЛУКОЙЛ, рег. номер 1-01-00077-A</t>
  </si>
  <si>
    <t>Имущество, составляющее паевой инвестиционный фонд</t>
  </si>
  <si>
    <t>(Рублей)</t>
  </si>
  <si>
    <t>Денежные средства на счетах - всего, в том числе:</t>
  </si>
  <si>
    <t>Денежные средства во вкладах - всего, в том числе:</t>
  </si>
  <si>
    <t>Ипотечные ценные бумаги - всего, в том числе:</t>
  </si>
  <si>
    <t>Ценные бумаги иностранных эмитентов - всего, в том числе:</t>
  </si>
  <si>
    <t>Недвижимое имущество, находящееся на территории Российской Федерации -всего, в том числе:</t>
  </si>
  <si>
    <t>Недвижимое имущество, находящееся на территории иностранных государств -всего, в том числе:</t>
  </si>
  <si>
    <t>Имущественные права на недвиж. имущество, находящееся на территории Российской Федерации -всего, в том числе:</t>
  </si>
  <si>
    <t>Имущественные права на недвиж. имущество, находящееся на территории иностранных государств -всего, в том числе: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</si>
  <si>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инвестиционного фонда или активы паевого инвестиционного фонда</t>
  </si>
  <si>
    <t>Дебиторская задолженность -всего, в том числе:</t>
  </si>
  <si>
    <t>- дебиторская задолженность по процентному (купонному) доходу по денежным средствам на счетах и  во вкладах, а также по ценным бумагам</t>
  </si>
  <si>
    <t>Резерв для возмещения предстоящих расходов, связанных с доверительным управлением открытым паевым инвестиционным фондом</t>
  </si>
  <si>
    <t>ОАО "ПРОМСВЯЗЬБАНК" расчетный счет: 40701810510120016112</t>
  </si>
  <si>
    <t>Доли в уставных капиталах российских обществ с ограниченной ответственностью</t>
  </si>
  <si>
    <t>Недвижимое имущество</t>
  </si>
  <si>
    <t>Имущественные права на недвижимое имущество</t>
  </si>
  <si>
    <t>Строящиеся и реконструируемые объекты недвижимого имущества</t>
  </si>
  <si>
    <t>Иные доходные вложения в материальные ценности</t>
  </si>
  <si>
    <t xml:space="preserve">Превышение нормативного процентного значения, установленного для оценочной стоимости неликвидных ценных бумаг  </t>
  </si>
  <si>
    <t>22.07.2014</t>
  </si>
  <si>
    <t>23.07.2014</t>
  </si>
  <si>
    <t xml:space="preserve">Гидромашсервис(ЗАО) (002) Рег. № 4-02-17174-Н </t>
  </si>
  <si>
    <t>31.07.2014</t>
  </si>
  <si>
    <t>01.08.2014</t>
  </si>
  <si>
    <t>26.08.2014</t>
  </si>
  <si>
    <t>27.08.2014</t>
  </si>
  <si>
    <t>Акция привилегированная, Татнефть, рег. номер 2-03-00161-А</t>
  </si>
  <si>
    <t>Акция привилегированная, Ростелеком, рег. номер 2-01-00124-А</t>
  </si>
  <si>
    <t>24.10.2014</t>
  </si>
  <si>
    <t>28.10.2014</t>
  </si>
  <si>
    <t>Акция обыкновенная, Московская Биржа, рег. номер 1-05-08443-H</t>
  </si>
  <si>
    <t>21 968 845,81</t>
  </si>
  <si>
    <t>Акция обыкновенная, Мобильные ТелеСистемы, рег. номер 1-01-04715-A</t>
  </si>
  <si>
    <t>19 360,83</t>
  </si>
  <si>
    <t>13 742,57</t>
  </si>
  <si>
    <t>1 184,82</t>
  </si>
  <si>
    <t>1 771,15</t>
  </si>
  <si>
    <t>1 518,72</t>
  </si>
  <si>
    <t>2 056,67</t>
  </si>
  <si>
    <t>5 618,26</t>
  </si>
  <si>
    <t>1 798,18</t>
  </si>
  <si>
    <t>2 843,40</t>
  </si>
  <si>
    <t>2 743,71</t>
  </si>
  <si>
    <t>2 520,42</t>
  </si>
  <si>
    <t xml:space="preserve">ОАО "Промсвязьбанк" </t>
  </si>
  <si>
    <t>22 240,82</t>
  </si>
  <si>
    <t>21 968,85</t>
  </si>
  <si>
    <t>Облигация государственная РФ, Облигации Россия, рег. номер 25077RMFS, дата погашения: 20.01.2016</t>
  </si>
  <si>
    <t>Облигация корпоративная, ОАО "Россельхозбанк", рег. номер 41203349B, дата погашения: 01.07.2021</t>
  </si>
  <si>
    <t>Облигация корпоративная, ОАО "Россельхозбанк", рег. номер 41303349B, дата погашения: 02.07.2021</t>
  </si>
  <si>
    <t>________________________  Ищенко А.В.</t>
  </si>
  <si>
    <t>________________________Ищенко А.В.</t>
  </si>
  <si>
    <t>А.В. Ищенко</t>
  </si>
  <si>
    <t>Акция обыкновенная, Компания "М.видео" ОАО, рег. номер 1-02-11700-А</t>
  </si>
  <si>
    <t>Облигация государственная РФ, Россия, рег. номер 29006RMFS, дата погашения: 29.01.2025</t>
  </si>
  <si>
    <t>Облигация корпоративная, Башнефть ОАО, рег. номер 4-04-00013-A, дата погашения: 04.02.2022</t>
  </si>
  <si>
    <t>Дата определения стоимости чистых активов 30.06.2015 (по состоянию на 23:59 МСК)</t>
  </si>
  <si>
    <t>Сумма (оценочная стоимость) на 30.06.2015 (указывается текущая дата составления справки)</t>
  </si>
  <si>
    <t>Сумма (оценочная стоимость) на 29.06.2015 (указывается предыдущая дата составления справки)</t>
  </si>
  <si>
    <t>7 529.44</t>
  </si>
  <si>
    <t>4 064 442.50</t>
  </si>
  <si>
    <t>4 049 752.00</t>
  </si>
  <si>
    <t>3 161 090.00</t>
  </si>
  <si>
    <t>3 161 290.00</t>
  </si>
  <si>
    <t>8 421 492.76</t>
  </si>
  <si>
    <t>8 446 132.76</t>
  </si>
  <si>
    <t>485 460.00</t>
  </si>
  <si>
    <t>491 550.00</t>
  </si>
  <si>
    <t>6 286 528.59</t>
  </si>
  <si>
    <t>6 284 436.19</t>
  </si>
  <si>
    <t>6 001 453.59</t>
  </si>
  <si>
    <t>285 075.00</t>
  </si>
  <si>
    <t>282 982.60</t>
  </si>
  <si>
    <t>22 426 543.29</t>
  </si>
  <si>
    <t>22 440 690.39</t>
  </si>
  <si>
    <t>108 566.74</t>
  </si>
  <si>
    <t>20 683.82</t>
  </si>
  <si>
    <t>67 645.41</t>
  </si>
  <si>
    <t>152 362.06</t>
  </si>
  <si>
    <t>176 212.15</t>
  </si>
  <si>
    <t>173 045.88</t>
  </si>
  <si>
    <t>22 250 331.14</t>
  </si>
  <si>
    <t>22 267 644.51</t>
  </si>
  <si>
    <t>2 819.50</t>
  </si>
  <si>
    <t>2 821.69</t>
  </si>
  <si>
    <t>2 629 565,97</t>
  </si>
  <si>
    <t>6 395 109,24</t>
  </si>
  <si>
    <t>Обмен инвестиционных паев данного паевого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</si>
  <si>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паевого инвестиционного фонда</t>
  </si>
  <si>
    <t>4 047 028,60</t>
  </si>
  <si>
    <t>22 250 331,14</t>
  </si>
  <si>
    <t>Справка о несоблюдении требований к составу и структуре активов на 30.06.2015г.</t>
  </si>
  <si>
    <t>о приросте (об уменьшении) стоимости имущества на 30.06.2015г.</t>
  </si>
  <si>
    <t>о владельцах инвестиционных паев паевого инвестиционного фонда 30.06.2015г.</t>
  </si>
  <si>
    <t xml:space="preserve"> о стоимости активов на 30.06.2015г.</t>
  </si>
  <si>
    <t>13 996,99</t>
  </si>
  <si>
    <t>8 421,49</t>
  </si>
  <si>
    <t>2 201,29</t>
  </si>
  <si>
    <t>2 216,68</t>
  </si>
  <si>
    <t>1 411,02</t>
  </si>
  <si>
    <t>5 090,03</t>
  </si>
  <si>
    <t>2 080,84</t>
  </si>
  <si>
    <t>2 135,50</t>
  </si>
  <si>
    <t>6 286,53</t>
  </si>
  <si>
    <t>6 001,45</t>
  </si>
  <si>
    <t>22 426,54</t>
  </si>
  <si>
    <t>22 250,33</t>
  </si>
  <si>
    <t>составляющего паевой инвестиционный фонд на 30.06.2015г.</t>
  </si>
  <si>
    <t>Облигация корпоративная, Газпромбанк, рег. номер 4B021000354B, дата погашения: 26.09.2017</t>
  </si>
  <si>
    <t>на 30.06.2015г.</t>
  </si>
  <si>
    <t>4 092,13</t>
  </si>
  <si>
    <t>Период погашения от 1 года до 3 лет</t>
  </si>
  <si>
    <t>Главный бухгалтер</t>
  </si>
  <si>
    <t>_______________________  Стародубцева О.Ю.</t>
  </si>
  <si>
    <t xml:space="preserve">Главный бухгалтер </t>
  </si>
  <si>
    <t>_______________________   Стародубцева О.Ю.</t>
  </si>
  <si>
    <t>О.Ю. Стародубцева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</si>
</sst>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.0000"/>
    <numFmt numFmtId="166" formatCode="0.0"/>
    <numFmt numFmtId="167" formatCode="0.000"/>
    <numFmt numFmtId="168" formatCode="#,##0.0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0"/>
    <numFmt numFmtId="175" formatCode="#,##0.000"/>
    <numFmt numFmtId="176" formatCode="#,##0.0"/>
    <numFmt numFmtId="177" formatCode="0.000000"/>
    <numFmt numFmtId="178" formatCode="#,##0.00&quot;р.&quot;"/>
    <numFmt numFmtId="179" formatCode="#,##0.00_ ;\-#,##0.00\ "/>
    <numFmt numFmtId="180" formatCode="#,##0.000_ ;\-#,##0.000\ "/>
    <numFmt numFmtId="181" formatCode="#,##0.0_ ;\-#,##0.0\ "/>
    <numFmt numFmtId="182" formatCode="#,##0_ ;\-#,##0\ "/>
    <numFmt numFmtId="183" formatCode="#,##0.000000"/>
    <numFmt numFmtId="184" formatCode="#,##0.0000_ ;\-#,##0.0000\ "/>
    <numFmt numFmtId="185" formatCode="#,##0.00000_ ;\-#,##0.00000\ "/>
    <numFmt numFmtId="186" formatCode="#,##0.000000_ ;\-#,##0.000000\ "/>
    <numFmt numFmtId="187" formatCode="0.00;[Red]\-0.00"/>
    <numFmt numFmtId="188" formatCode="0.00_ ;[Red]\-0.00\ "/>
  </numFmts>
  <fonts count="53"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u val="single"/>
      <sz val="9"/>
      <name val="Arial"/>
      <family val="2"/>
    </font>
    <font>
      <sz val="10"/>
      <name val="Arial"/>
      <family val="2"/>
    </font>
    <font>
      <sz val="12"/>
      <color indexed="60"/>
      <name val="Times New Roman"/>
      <family val="1"/>
    </font>
    <font>
      <sz val="8"/>
      <color indexed="60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sz val="5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262"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top"/>
    </xf>
    <xf numFmtId="0" fontId="1" fillId="0" borderId="0" xfId="0" applyNumberFormat="1" applyFont="1" applyAlignment="1">
      <alignment horizontal="centerContinuous" vertical="top"/>
    </xf>
    <xf numFmtId="0" fontId="1" fillId="0" borderId="0" xfId="0" applyNumberFormat="1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/>
    </xf>
    <xf numFmtId="0" fontId="0" fillId="0" borderId="0" xfId="0" applyNumberFormat="1" applyAlignment="1">
      <alignment horizontal="centerContinuous" vertical="center" wrapText="1"/>
    </xf>
    <xf numFmtId="0" fontId="4" fillId="0" borderId="0" xfId="0" applyNumberFormat="1" applyFont="1" applyAlignment="1">
      <alignment horizontal="centerContinuous" vertical="center" wrapText="1"/>
    </xf>
    <xf numFmtId="0" fontId="5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top"/>
    </xf>
    <xf numFmtId="0" fontId="7" fillId="0" borderId="0" xfId="56" applyFont="1">
      <alignment/>
      <protection/>
    </xf>
    <xf numFmtId="0" fontId="9" fillId="0" borderId="0" xfId="56" applyFont="1">
      <alignment/>
      <protection/>
    </xf>
    <xf numFmtId="0" fontId="9" fillId="0" borderId="0" xfId="56" applyFont="1" applyBorder="1">
      <alignment/>
      <protection/>
    </xf>
    <xf numFmtId="0" fontId="11" fillId="0" borderId="0" xfId="56" applyFont="1">
      <alignment/>
      <protection/>
    </xf>
    <xf numFmtId="0" fontId="7" fillId="0" borderId="0" xfId="56" applyFont="1" applyAlignment="1">
      <alignment/>
      <protection/>
    </xf>
    <xf numFmtId="0" fontId="9" fillId="0" borderId="0" xfId="56" applyFont="1" applyBorder="1" applyAlignment="1">
      <alignment horizontal="left"/>
      <protection/>
    </xf>
    <xf numFmtId="0" fontId="9" fillId="0" borderId="0" xfId="56" applyFont="1" applyAlignment="1">
      <alignment wrapText="1"/>
      <protection/>
    </xf>
    <xf numFmtId="0" fontId="7" fillId="0" borderId="0" xfId="56" applyFont="1" applyAlignment="1">
      <alignment wrapText="1"/>
      <protection/>
    </xf>
    <xf numFmtId="0" fontId="5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/>
    </xf>
    <xf numFmtId="2" fontId="0" fillId="0" borderId="0" xfId="0" applyNumberFormat="1" applyAlignment="1">
      <alignment horizontal="left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wrapText="1"/>
    </xf>
    <xf numFmtId="1" fontId="13" fillId="0" borderId="11" xfId="0" applyNumberFormat="1" applyFont="1" applyBorder="1" applyAlignment="1">
      <alignment horizontal="center" vertical="top"/>
    </xf>
    <xf numFmtId="168" fontId="13" fillId="0" borderId="10" xfId="0" applyNumberFormat="1" applyFont="1" applyBorder="1" applyAlignment="1">
      <alignment horizontal="right" vertical="top"/>
    </xf>
    <xf numFmtId="0" fontId="13" fillId="0" borderId="10" xfId="0" applyNumberFormat="1" applyFont="1" applyBorder="1" applyAlignment="1">
      <alignment horizontal="center" vertical="top"/>
    </xf>
    <xf numFmtId="0" fontId="13" fillId="0" borderId="10" xfId="0" applyNumberFormat="1" applyFont="1" applyBorder="1" applyAlignment="1">
      <alignment horizontal="right" vertical="top"/>
    </xf>
    <xf numFmtId="1" fontId="13" fillId="0" borderId="10" xfId="0" applyNumberFormat="1" applyFont="1" applyBorder="1" applyAlignment="1">
      <alignment horizontal="center" vertical="top"/>
    </xf>
    <xf numFmtId="3" fontId="13" fillId="0" borderId="10" xfId="0" applyNumberFormat="1" applyFont="1" applyBorder="1" applyAlignment="1">
      <alignment horizontal="right" vertical="top"/>
    </xf>
    <xf numFmtId="179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  <xf numFmtId="0" fontId="13" fillId="0" borderId="10" xfId="0" applyFont="1" applyBorder="1" applyAlignment="1">
      <alignment wrapText="1"/>
    </xf>
    <xf numFmtId="1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/>
    </xf>
    <xf numFmtId="164" fontId="13" fillId="0" borderId="10" xfId="0" applyNumberFormat="1" applyFont="1" applyBorder="1" applyAlignment="1">
      <alignment horizontal="center" vertical="top"/>
    </xf>
    <xf numFmtId="0" fontId="13" fillId="0" borderId="10" xfId="0" applyNumberFormat="1" applyFont="1" applyBorder="1" applyAlignment="1">
      <alignment horizontal="left" wrapText="1"/>
    </xf>
    <xf numFmtId="1" fontId="13" fillId="0" borderId="10" xfId="0" applyNumberFormat="1" applyFont="1" applyBorder="1" applyAlignment="1">
      <alignment horizontal="center" vertical="top"/>
    </xf>
    <xf numFmtId="0" fontId="13" fillId="0" borderId="10" xfId="0" applyNumberFormat="1" applyFont="1" applyBorder="1" applyAlignment="1">
      <alignment horizontal="left" wrapText="1" indent="1"/>
    </xf>
    <xf numFmtId="0" fontId="13" fillId="0" borderId="0" xfId="0" applyFont="1" applyAlignment="1">
      <alignment horizontal="left"/>
    </xf>
    <xf numFmtId="179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 vertical="top"/>
    </xf>
    <xf numFmtId="0" fontId="0" fillId="0" borderId="10" xfId="0" applyFont="1" applyBorder="1" applyAlignment="1">
      <alignment horizontal="center" vertical="center"/>
    </xf>
    <xf numFmtId="4" fontId="1" fillId="0" borderId="0" xfId="0" applyNumberFormat="1" applyFont="1" applyAlignment="1">
      <alignment horizontal="centerContinuous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Continuous" vertical="center"/>
    </xf>
    <xf numFmtId="4" fontId="2" fillId="0" borderId="0" xfId="0" applyNumberFormat="1" applyFont="1" applyAlignment="1">
      <alignment horizontal="centerContinuous"/>
    </xf>
    <xf numFmtId="4" fontId="0" fillId="0" borderId="0" xfId="0" applyNumberFormat="1" applyFont="1" applyAlignment="1">
      <alignment horizontal="centerContinuous" vertical="center" wrapText="1"/>
    </xf>
    <xf numFmtId="4" fontId="5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centerContinuous" vertical="center"/>
    </xf>
    <xf numFmtId="4" fontId="12" fillId="0" borderId="0" xfId="0" applyNumberFormat="1" applyFont="1" applyAlignment="1">
      <alignment horizontal="centerContinuous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3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NumberFormat="1" applyBorder="1" applyAlignment="1">
      <alignment horizontal="center" vertical="top"/>
    </xf>
    <xf numFmtId="179" fontId="13" fillId="0" borderId="0" xfId="0" applyNumberFormat="1" applyFont="1" applyBorder="1" applyAlignment="1">
      <alignment horizontal="right" vertical="top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4" fontId="13" fillId="0" borderId="0" xfId="55" applyNumberFormat="1" applyFont="1" applyBorder="1" applyAlignment="1">
      <alignment horizontal="right" vertical="top" wrapText="1"/>
      <protection/>
    </xf>
    <xf numFmtId="0" fontId="5" fillId="0" borderId="0" xfId="0" applyNumberFormat="1" applyFont="1" applyAlignment="1">
      <alignment horizontal="left" vertical="center" wrapText="1"/>
    </xf>
    <xf numFmtId="0" fontId="0" fillId="0" borderId="0" xfId="53" applyFont="1">
      <alignment/>
      <protection/>
    </xf>
    <xf numFmtId="4" fontId="16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/>
    </xf>
    <xf numFmtId="4" fontId="0" fillId="0" borderId="0" xfId="53" applyNumberFormat="1" applyFont="1">
      <alignment/>
      <protection/>
    </xf>
    <xf numFmtId="0" fontId="13" fillId="0" borderId="10" xfId="0" applyNumberFormat="1" applyFont="1" applyBorder="1" applyAlignment="1">
      <alignment horizontal="left" vertical="top" wrapText="1"/>
    </xf>
    <xf numFmtId="0" fontId="13" fillId="0" borderId="10" xfId="0" applyFont="1" applyBorder="1" applyAlignment="1">
      <alignment horizontal="left" indent="1"/>
    </xf>
    <xf numFmtId="0" fontId="13" fillId="0" borderId="10" xfId="0" applyNumberFormat="1" applyFont="1" applyBorder="1" applyAlignment="1">
      <alignment horizontal="center" vertical="top"/>
    </xf>
    <xf numFmtId="0" fontId="0" fillId="0" borderId="11" xfId="54" applyNumberFormat="1" applyFont="1" applyBorder="1" applyAlignment="1">
      <alignment horizontal="right" vertical="top"/>
      <protection/>
    </xf>
    <xf numFmtId="0" fontId="4" fillId="0" borderId="10" xfId="54" applyNumberFormat="1" applyFont="1" applyBorder="1" applyAlignment="1">
      <alignment horizontal="right" vertical="top"/>
      <protection/>
    </xf>
    <xf numFmtId="0" fontId="5" fillId="0" borderId="10" xfId="52" applyNumberFormat="1" applyFont="1" applyBorder="1" applyAlignment="1">
      <alignment horizontal="left" wrapText="1"/>
      <protection/>
    </xf>
    <xf numFmtId="0" fontId="0" fillId="0" borderId="10" xfId="52" applyNumberFormat="1" applyFont="1" applyBorder="1" applyAlignment="1">
      <alignment horizontal="center" vertical="top"/>
      <protection/>
    </xf>
    <xf numFmtId="0" fontId="5" fillId="0" borderId="11" xfId="52" applyNumberFormat="1" applyFont="1" applyBorder="1" applyAlignment="1">
      <alignment horizontal="left" vertical="top"/>
      <protection/>
    </xf>
    <xf numFmtId="164" fontId="6" fillId="0" borderId="11" xfId="52" applyNumberFormat="1" applyFont="1" applyBorder="1" applyAlignment="1">
      <alignment horizontal="center" vertical="top"/>
      <protection/>
    </xf>
    <xf numFmtId="0" fontId="5" fillId="0" borderId="12" xfId="52" applyFont="1" applyBorder="1" applyAlignment="1">
      <alignment horizontal="left"/>
      <protection/>
    </xf>
    <xf numFmtId="0" fontId="6" fillId="0" borderId="12" xfId="52" applyNumberFormat="1" applyFont="1" applyBorder="1" applyAlignment="1">
      <alignment horizontal="center" vertical="top"/>
      <protection/>
    </xf>
    <xf numFmtId="0" fontId="5" fillId="0" borderId="10" xfId="52" applyFont="1" applyBorder="1" applyAlignment="1">
      <alignment horizontal="left"/>
      <protection/>
    </xf>
    <xf numFmtId="164" fontId="6" fillId="0" borderId="10" xfId="52" applyNumberFormat="1" applyFont="1" applyBorder="1" applyAlignment="1">
      <alignment horizontal="center" vertical="top"/>
      <protection/>
    </xf>
    <xf numFmtId="0" fontId="5" fillId="0" borderId="11" xfId="52" applyNumberFormat="1" applyFont="1" applyBorder="1" applyAlignment="1">
      <alignment horizontal="left" wrapText="1"/>
      <protection/>
    </xf>
    <xf numFmtId="0" fontId="5" fillId="0" borderId="12" xfId="52" applyNumberFormat="1" applyFont="1" applyBorder="1" applyAlignment="1">
      <alignment horizontal="left" wrapText="1"/>
      <protection/>
    </xf>
    <xf numFmtId="0" fontId="17" fillId="0" borderId="10" xfId="52" applyNumberFormat="1" applyFont="1" applyBorder="1" applyAlignment="1">
      <alignment horizontal="left" wrapText="1" indent="2"/>
      <protection/>
    </xf>
    <xf numFmtId="0" fontId="6" fillId="0" borderId="10" xfId="52" applyNumberFormat="1" applyFont="1" applyBorder="1" applyAlignment="1">
      <alignment horizontal="center" vertical="top"/>
      <protection/>
    </xf>
    <xf numFmtId="0" fontId="5" fillId="0" borderId="10" xfId="52" applyNumberFormat="1" applyFont="1" applyBorder="1" applyAlignment="1">
      <alignment horizontal="left" wrapText="1" indent="2"/>
      <protection/>
    </xf>
    <xf numFmtId="0" fontId="5" fillId="0" borderId="10" xfId="52" applyNumberFormat="1" applyFont="1" applyBorder="1" applyAlignment="1">
      <alignment horizontal="left" wrapText="1" indent="1"/>
      <protection/>
    </xf>
    <xf numFmtId="0" fontId="18" fillId="0" borderId="10" xfId="52" applyNumberFormat="1" applyFont="1" applyBorder="1" applyAlignment="1">
      <alignment horizontal="left" wrapText="1"/>
      <protection/>
    </xf>
    <xf numFmtId="1" fontId="6" fillId="0" borderId="10" xfId="52" applyNumberFormat="1" applyFont="1" applyBorder="1" applyAlignment="1">
      <alignment horizontal="center" vertical="top"/>
      <protection/>
    </xf>
    <xf numFmtId="0" fontId="0" fillId="0" borderId="11" xfId="57" applyNumberFormat="1" applyFont="1" applyBorder="1" applyAlignment="1">
      <alignment horizontal="left" vertical="top"/>
      <protection/>
    </xf>
    <xf numFmtId="1" fontId="0" fillId="0" borderId="11" xfId="57" applyNumberFormat="1" applyFont="1" applyBorder="1" applyAlignment="1">
      <alignment horizontal="center" vertical="top"/>
      <protection/>
    </xf>
    <xf numFmtId="2" fontId="0" fillId="0" borderId="11" xfId="57" applyNumberFormat="1" applyFont="1" applyBorder="1" applyAlignment="1">
      <alignment horizontal="right" vertical="center"/>
      <protection/>
    </xf>
    <xf numFmtId="0" fontId="0" fillId="0" borderId="11" xfId="57" applyNumberFormat="1" applyFont="1" applyBorder="1" applyAlignment="1">
      <alignment horizontal="left" vertical="center" indent="1"/>
      <protection/>
    </xf>
    <xf numFmtId="0" fontId="0" fillId="0" borderId="12" xfId="57" applyFont="1" applyBorder="1" applyAlignment="1">
      <alignment horizontal="left"/>
      <protection/>
    </xf>
    <xf numFmtId="0" fontId="0" fillId="0" borderId="12" xfId="57" applyNumberFormat="1" applyFont="1" applyBorder="1" applyAlignment="1">
      <alignment horizontal="center" vertical="top"/>
      <protection/>
    </xf>
    <xf numFmtId="0" fontId="0" fillId="0" borderId="10" xfId="57" applyFont="1" applyBorder="1" applyAlignment="1">
      <alignment horizontal="left"/>
      <protection/>
    </xf>
    <xf numFmtId="1" fontId="0" fillId="0" borderId="10" xfId="57" applyNumberFormat="1" applyFont="1" applyBorder="1" applyAlignment="1">
      <alignment horizontal="center" vertical="top"/>
      <protection/>
    </xf>
    <xf numFmtId="2" fontId="0" fillId="0" borderId="10" xfId="57" applyNumberFormat="1" applyFont="1" applyBorder="1" applyAlignment="1">
      <alignment horizontal="right" vertical="center"/>
      <protection/>
    </xf>
    <xf numFmtId="0" fontId="20" fillId="0" borderId="10" xfId="57" applyNumberFormat="1" applyFont="1" applyBorder="1" applyAlignment="1">
      <alignment horizontal="left" wrapText="1"/>
      <protection/>
    </xf>
    <xf numFmtId="0" fontId="0" fillId="0" borderId="10" xfId="57" applyNumberFormat="1" applyFont="1" applyBorder="1" applyAlignment="1">
      <alignment horizontal="center" vertical="top"/>
      <protection/>
    </xf>
    <xf numFmtId="0" fontId="0" fillId="0" borderId="10" xfId="57" applyNumberFormat="1" applyFont="1" applyBorder="1" applyAlignment="1">
      <alignment horizontal="right" vertical="center"/>
      <protection/>
    </xf>
    <xf numFmtId="0" fontId="0" fillId="0" borderId="11" xfId="57" applyNumberFormat="1" applyFont="1" applyBorder="1" applyAlignment="1">
      <alignment horizontal="right" vertical="center"/>
      <protection/>
    </xf>
    <xf numFmtId="0" fontId="0" fillId="0" borderId="11" xfId="57" applyNumberFormat="1" applyFont="1" applyBorder="1" applyAlignment="1">
      <alignment horizontal="left" wrapText="1"/>
      <protection/>
    </xf>
    <xf numFmtId="4" fontId="0" fillId="0" borderId="11" xfId="57" applyNumberFormat="1" applyFont="1" applyBorder="1" applyAlignment="1">
      <alignment horizontal="right" vertical="center"/>
      <protection/>
    </xf>
    <xf numFmtId="0" fontId="0" fillId="0" borderId="12" xfId="57" applyNumberFormat="1" applyFont="1" applyBorder="1" applyAlignment="1">
      <alignment horizontal="left" wrapText="1"/>
      <protection/>
    </xf>
    <xf numFmtId="0" fontId="0" fillId="0" borderId="11" xfId="57" applyNumberFormat="1" applyFont="1" applyBorder="1" applyAlignment="1">
      <alignment horizontal="left" wrapText="1" indent="1"/>
      <protection/>
    </xf>
    <xf numFmtId="0" fontId="0" fillId="0" borderId="12" xfId="57" applyFont="1" applyBorder="1" applyAlignment="1">
      <alignment horizontal="left" indent="1"/>
      <protection/>
    </xf>
    <xf numFmtId="0" fontId="0" fillId="0" borderId="13" xfId="57" applyNumberFormat="1" applyFont="1" applyBorder="1" applyAlignment="1">
      <alignment horizontal="right" vertical="center"/>
      <protection/>
    </xf>
    <xf numFmtId="0" fontId="0" fillId="0" borderId="10" xfId="57" applyNumberFormat="1" applyFont="1" applyBorder="1" applyAlignment="1">
      <alignment horizontal="left" wrapText="1" indent="2"/>
      <protection/>
    </xf>
    <xf numFmtId="0" fontId="20" fillId="0" borderId="10" xfId="57" applyNumberFormat="1" applyFont="1" applyBorder="1" applyAlignment="1">
      <alignment horizontal="left" wrapText="1" indent="3"/>
      <protection/>
    </xf>
    <xf numFmtId="0" fontId="0" fillId="0" borderId="10" xfId="57" applyNumberFormat="1" applyFont="1" applyBorder="1" applyAlignment="1">
      <alignment horizontal="left" wrapText="1" indent="1"/>
      <protection/>
    </xf>
    <xf numFmtId="0" fontId="0" fillId="0" borderId="10" xfId="57" applyNumberFormat="1" applyFont="1" applyBorder="1" applyAlignment="1">
      <alignment horizontal="left" wrapText="1"/>
      <protection/>
    </xf>
    <xf numFmtId="0" fontId="0" fillId="0" borderId="10" xfId="57" applyNumberFormat="1" applyFont="1" applyBorder="1" applyAlignment="1">
      <alignment horizontal="right" vertical="center"/>
      <protection/>
    </xf>
    <xf numFmtId="0" fontId="4" fillId="0" borderId="10" xfId="57" applyNumberFormat="1" applyFont="1" applyBorder="1" applyAlignment="1">
      <alignment horizontal="left" wrapText="1"/>
      <protection/>
    </xf>
    <xf numFmtId="1" fontId="4" fillId="0" borderId="10" xfId="57" applyNumberFormat="1" applyFont="1" applyBorder="1" applyAlignment="1">
      <alignment horizontal="center" vertical="top"/>
      <protection/>
    </xf>
    <xf numFmtId="4" fontId="4" fillId="0" borderId="10" xfId="57" applyNumberFormat="1" applyFont="1" applyBorder="1" applyAlignment="1">
      <alignment horizontal="right" vertical="center"/>
      <protection/>
    </xf>
    <xf numFmtId="2" fontId="4" fillId="0" borderId="10" xfId="57" applyNumberFormat="1" applyFont="1" applyBorder="1" applyAlignment="1">
      <alignment horizontal="right" vertical="center"/>
      <protection/>
    </xf>
    <xf numFmtId="0" fontId="0" fillId="0" borderId="10" xfId="57" applyNumberFormat="1" applyFont="1" applyBorder="1" applyAlignment="1">
      <alignment horizontal="left" vertical="center" indent="1"/>
      <protection/>
    </xf>
    <xf numFmtId="0" fontId="0" fillId="0" borderId="0" xfId="58">
      <alignment/>
      <protection/>
    </xf>
    <xf numFmtId="0" fontId="4" fillId="0" borderId="11" xfId="58" applyNumberFormat="1" applyFont="1" applyBorder="1" applyAlignment="1">
      <alignment horizontal="center" vertical="center" wrapText="1"/>
      <protection/>
    </xf>
    <xf numFmtId="1" fontId="19" fillId="0" borderId="10" xfId="58" applyNumberFormat="1" applyFont="1" applyBorder="1" applyAlignment="1">
      <alignment horizontal="center" vertical="center"/>
      <protection/>
    </xf>
    <xf numFmtId="0" fontId="0" fillId="0" borderId="10" xfId="58" applyFont="1" applyBorder="1" applyAlignment="1">
      <alignment horizontal="left"/>
      <protection/>
    </xf>
    <xf numFmtId="0" fontId="0" fillId="0" borderId="11" xfId="58" applyNumberFormat="1" applyFont="1" applyBorder="1" applyAlignment="1">
      <alignment horizontal="right" vertical="center"/>
      <protection/>
    </xf>
    <xf numFmtId="0" fontId="0" fillId="0" borderId="10" xfId="58" applyFont="1" applyBorder="1" applyAlignment="1">
      <alignment horizontal="left"/>
      <protection/>
    </xf>
    <xf numFmtId="0" fontId="0" fillId="0" borderId="10" xfId="58" applyNumberFormat="1" applyFont="1" applyBorder="1" applyAlignment="1">
      <alignment horizontal="right" vertical="center"/>
      <protection/>
    </xf>
    <xf numFmtId="0" fontId="4" fillId="0" borderId="10" xfId="58" applyNumberFormat="1" applyFont="1" applyBorder="1" applyAlignment="1">
      <alignment horizontal="right" vertical="center"/>
      <protection/>
    </xf>
    <xf numFmtId="0" fontId="4" fillId="0" borderId="11" xfId="58" applyNumberFormat="1" applyFont="1" applyBorder="1" applyAlignment="1">
      <alignment horizontal="right" vertical="center"/>
      <protection/>
    </xf>
    <xf numFmtId="168" fontId="0" fillId="0" borderId="10" xfId="58" applyNumberFormat="1" applyFont="1" applyBorder="1" applyAlignment="1">
      <alignment horizontal="right" vertical="center"/>
      <protection/>
    </xf>
    <xf numFmtId="0" fontId="4" fillId="0" borderId="10" xfId="57" applyNumberFormat="1" applyFont="1" applyBorder="1" applyAlignment="1">
      <alignment horizontal="left" vertical="center" indent="1"/>
      <protection/>
    </xf>
    <xf numFmtId="0" fontId="0" fillId="0" borderId="10" xfId="52" applyFont="1" applyBorder="1" applyAlignment="1">
      <alignment horizontal="left"/>
      <protection/>
    </xf>
    <xf numFmtId="2" fontId="5" fillId="0" borderId="11" xfId="52" applyNumberFormat="1" applyFont="1" applyBorder="1" applyAlignment="1">
      <alignment horizontal="right" vertical="center"/>
      <protection/>
    </xf>
    <xf numFmtId="0" fontId="5" fillId="0" borderId="12" xfId="52" applyNumberFormat="1" applyFont="1" applyBorder="1" applyAlignment="1">
      <alignment horizontal="right" vertical="center"/>
      <protection/>
    </xf>
    <xf numFmtId="2" fontId="5" fillId="0" borderId="10" xfId="52" applyNumberFormat="1" applyFont="1" applyBorder="1" applyAlignment="1">
      <alignment horizontal="right" vertical="center"/>
      <protection/>
    </xf>
    <xf numFmtId="0" fontId="5" fillId="0" borderId="10" xfId="52" applyNumberFormat="1" applyFont="1" applyBorder="1" applyAlignment="1">
      <alignment horizontal="right" vertical="center"/>
      <protection/>
    </xf>
    <xf numFmtId="0" fontId="5" fillId="0" borderId="11" xfId="52" applyNumberFormat="1" applyFont="1" applyBorder="1" applyAlignment="1">
      <alignment horizontal="right" vertical="center"/>
      <protection/>
    </xf>
    <xf numFmtId="0" fontId="18" fillId="0" borderId="11" xfId="52" applyNumberFormat="1" applyFont="1" applyBorder="1" applyAlignment="1">
      <alignment horizontal="right" vertical="center"/>
      <protection/>
    </xf>
    <xf numFmtId="0" fontId="18" fillId="0" borderId="10" xfId="52" applyNumberFormat="1" applyFont="1" applyBorder="1" applyAlignment="1">
      <alignment horizontal="right" vertical="center"/>
      <protection/>
    </xf>
    <xf numFmtId="0" fontId="0" fillId="0" borderId="0" xfId="58" applyNumberFormat="1" applyAlignment="1">
      <alignment horizontal="right"/>
      <protection/>
    </xf>
    <xf numFmtId="187" fontId="2" fillId="0" borderId="0" xfId="55" applyNumberFormat="1" applyFont="1" applyBorder="1" applyAlignment="1">
      <alignment horizontal="right" vertical="top" wrapText="1"/>
      <protection/>
    </xf>
    <xf numFmtId="4" fontId="0" fillId="33" borderId="0" xfId="0" applyNumberFormat="1" applyFill="1" applyBorder="1" applyAlignment="1">
      <alignment horizontal="right" vertical="top" wrapText="1"/>
    </xf>
    <xf numFmtId="4" fontId="0" fillId="0" borderId="0" xfId="0" applyNumberFormat="1" applyBorder="1" applyAlignment="1">
      <alignment/>
    </xf>
    <xf numFmtId="0" fontId="0" fillId="0" borderId="11" xfId="54" applyNumberFormat="1" applyFont="1" applyBorder="1" applyAlignment="1">
      <alignment horizontal="left" vertical="top"/>
      <protection/>
    </xf>
    <xf numFmtId="164" fontId="0" fillId="0" borderId="11" xfId="54" applyNumberFormat="1" applyFont="1" applyBorder="1" applyAlignment="1">
      <alignment horizontal="center" vertical="top"/>
      <protection/>
    </xf>
    <xf numFmtId="0" fontId="0" fillId="0" borderId="10" xfId="54" applyNumberFormat="1" applyFont="1" applyBorder="1" applyAlignment="1">
      <alignment horizontal="left" wrapText="1"/>
      <protection/>
    </xf>
    <xf numFmtId="164" fontId="0" fillId="0" borderId="10" xfId="54" applyNumberFormat="1" applyFont="1" applyBorder="1" applyAlignment="1">
      <alignment horizontal="center" vertical="top"/>
      <protection/>
    </xf>
    <xf numFmtId="0" fontId="4" fillId="0" borderId="10" xfId="54" applyNumberFormat="1" applyFont="1" applyBorder="1" applyAlignment="1">
      <alignment horizontal="left" wrapText="1"/>
      <protection/>
    </xf>
    <xf numFmtId="4" fontId="13" fillId="33" borderId="10" xfId="0" applyNumberFormat="1" applyFont="1" applyFill="1" applyBorder="1" applyAlignment="1">
      <alignment horizontal="right" vertical="top" wrapText="1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14" xfId="0" applyFont="1" applyBorder="1" applyAlignment="1">
      <alignment/>
    </xf>
    <xf numFmtId="0" fontId="4" fillId="0" borderId="0" xfId="0" applyNumberFormat="1" applyFont="1" applyAlignment="1">
      <alignment horizontal="left" vertical="center" wrapText="1"/>
    </xf>
    <xf numFmtId="0" fontId="0" fillId="0" borderId="10" xfId="58" applyNumberFormat="1" applyFont="1" applyBorder="1" applyAlignment="1">
      <alignment horizontal="left" wrapText="1"/>
      <protection/>
    </xf>
    <xf numFmtId="0" fontId="18" fillId="0" borderId="0" xfId="58" applyNumberFormat="1" applyFont="1" applyAlignment="1">
      <alignment horizontal="center" wrapText="1"/>
      <protection/>
    </xf>
    <xf numFmtId="0" fontId="4" fillId="0" borderId="11" xfId="58" applyNumberFormat="1" applyFont="1" applyBorder="1" applyAlignment="1">
      <alignment horizontal="center" vertical="center"/>
      <protection/>
    </xf>
    <xf numFmtId="0" fontId="4" fillId="0" borderId="11" xfId="58" applyNumberFormat="1" applyFont="1" applyBorder="1" applyAlignment="1">
      <alignment horizontal="center" vertical="center" wrapText="1"/>
      <protection/>
    </xf>
    <xf numFmtId="1" fontId="5" fillId="0" borderId="10" xfId="58" applyNumberFormat="1" applyFont="1" applyBorder="1" applyAlignment="1">
      <alignment horizontal="center" vertical="top"/>
      <protection/>
    </xf>
    <xf numFmtId="0" fontId="0" fillId="0" borderId="10" xfId="58" applyFont="1" applyBorder="1" applyAlignment="1">
      <alignment horizontal="left"/>
      <protection/>
    </xf>
    <xf numFmtId="164" fontId="5" fillId="0" borderId="10" xfId="58" applyNumberFormat="1" applyFont="1" applyBorder="1" applyAlignment="1">
      <alignment horizontal="center" vertical="top"/>
      <protection/>
    </xf>
    <xf numFmtId="0" fontId="0" fillId="0" borderId="11" xfId="58" applyNumberFormat="1" applyFont="1" applyBorder="1" applyAlignment="1">
      <alignment horizontal="left" wrapText="1"/>
      <protection/>
    </xf>
    <xf numFmtId="1" fontId="5" fillId="0" borderId="11" xfId="58" applyNumberFormat="1" applyFont="1" applyBorder="1" applyAlignment="1">
      <alignment horizontal="center" vertical="top"/>
      <protection/>
    </xf>
    <xf numFmtId="0" fontId="4" fillId="0" borderId="10" xfId="58" applyNumberFormat="1" applyFont="1" applyBorder="1" applyAlignment="1">
      <alignment horizontal="left" wrapText="1"/>
      <protection/>
    </xf>
    <xf numFmtId="0" fontId="4" fillId="0" borderId="10" xfId="58" applyFont="1" applyBorder="1" applyAlignment="1">
      <alignment horizontal="left"/>
      <protection/>
    </xf>
    <xf numFmtId="0" fontId="5" fillId="0" borderId="10" xfId="58" applyNumberFormat="1" applyFont="1" applyBorder="1" applyAlignment="1">
      <alignment horizontal="center" vertical="top"/>
      <protection/>
    </xf>
    <xf numFmtId="1" fontId="19" fillId="0" borderId="10" xfId="58" applyNumberFormat="1" applyFont="1" applyBorder="1" applyAlignment="1">
      <alignment horizontal="center" vertical="center"/>
      <protection/>
    </xf>
    <xf numFmtId="0" fontId="0" fillId="0" borderId="10" xfId="58" applyNumberFormat="1" applyFont="1" applyBorder="1" applyAlignment="1">
      <alignment horizontal="center" vertical="top"/>
      <protection/>
    </xf>
    <xf numFmtId="0" fontId="0" fillId="0" borderId="11" xfId="58" applyNumberFormat="1" applyFont="1" applyBorder="1" applyAlignment="1">
      <alignment horizontal="left" vertical="top"/>
      <protection/>
    </xf>
    <xf numFmtId="164" fontId="5" fillId="0" borderId="11" xfId="58" applyNumberFormat="1" applyFont="1" applyBorder="1" applyAlignment="1">
      <alignment horizontal="center" vertical="top"/>
      <protection/>
    </xf>
    <xf numFmtId="0" fontId="5" fillId="0" borderId="0" xfId="0" applyFont="1" applyAlignment="1">
      <alignment horizontal="left" wrapText="1"/>
    </xf>
    <xf numFmtId="49" fontId="9" fillId="0" borderId="15" xfId="56" applyNumberFormat="1" applyFont="1" applyBorder="1" applyAlignment="1">
      <alignment horizontal="center"/>
      <protection/>
    </xf>
    <xf numFmtId="49" fontId="9" fillId="0" borderId="16" xfId="56" applyNumberFormat="1" applyFont="1" applyBorder="1" applyAlignment="1">
      <alignment horizontal="center"/>
      <protection/>
    </xf>
    <xf numFmtId="49" fontId="9" fillId="0" borderId="17" xfId="56" applyNumberFormat="1" applyFont="1" applyBorder="1" applyAlignment="1">
      <alignment horizontal="center"/>
      <protection/>
    </xf>
    <xf numFmtId="0" fontId="7" fillId="0" borderId="15" xfId="56" applyFont="1" applyBorder="1" applyAlignment="1">
      <alignment horizontal="center" wrapText="1"/>
      <protection/>
    </xf>
    <xf numFmtId="0" fontId="7" fillId="0" borderId="16" xfId="56" applyFont="1" applyBorder="1" applyAlignment="1">
      <alignment horizontal="center" wrapText="1"/>
      <protection/>
    </xf>
    <xf numFmtId="0" fontId="7" fillId="0" borderId="17" xfId="56" applyFont="1" applyBorder="1" applyAlignment="1">
      <alignment horizontal="center" wrapText="1"/>
      <protection/>
    </xf>
    <xf numFmtId="0" fontId="7" fillId="0" borderId="15" xfId="56" applyFont="1" applyBorder="1" applyAlignment="1">
      <alignment horizontal="left" wrapText="1"/>
      <protection/>
    </xf>
    <xf numFmtId="0" fontId="7" fillId="0" borderId="16" xfId="56" applyFont="1" applyBorder="1" applyAlignment="1">
      <alignment horizontal="left" wrapText="1"/>
      <protection/>
    </xf>
    <xf numFmtId="0" fontId="7" fillId="0" borderId="17" xfId="56" applyFont="1" applyBorder="1" applyAlignment="1">
      <alignment horizontal="left" wrapText="1"/>
      <protection/>
    </xf>
    <xf numFmtId="4" fontId="9" fillId="0" borderId="15" xfId="56" applyNumberFormat="1" applyFont="1" applyBorder="1" applyAlignment="1">
      <alignment horizontal="center"/>
      <protection/>
    </xf>
    <xf numFmtId="4" fontId="9" fillId="0" borderId="16" xfId="56" applyNumberFormat="1" applyFont="1" applyBorder="1" applyAlignment="1">
      <alignment horizontal="center"/>
      <protection/>
    </xf>
    <xf numFmtId="4" fontId="9" fillId="0" borderId="17" xfId="56" applyNumberFormat="1" applyFont="1" applyBorder="1" applyAlignment="1">
      <alignment horizontal="center"/>
      <protection/>
    </xf>
    <xf numFmtId="10" fontId="9" fillId="0" borderId="15" xfId="56" applyNumberFormat="1" applyFont="1" applyBorder="1" applyAlignment="1">
      <alignment horizontal="center"/>
      <protection/>
    </xf>
    <xf numFmtId="0" fontId="9" fillId="0" borderId="16" xfId="56" applyFont="1" applyBorder="1" applyAlignment="1">
      <alignment horizontal="center"/>
      <protection/>
    </xf>
    <xf numFmtId="0" fontId="9" fillId="0" borderId="17" xfId="56" applyFont="1" applyBorder="1" applyAlignment="1">
      <alignment horizontal="center"/>
      <protection/>
    </xf>
    <xf numFmtId="10" fontId="9" fillId="0" borderId="16" xfId="56" applyNumberFormat="1" applyFont="1" applyBorder="1" applyAlignment="1">
      <alignment horizontal="center"/>
      <protection/>
    </xf>
    <xf numFmtId="10" fontId="9" fillId="0" borderId="17" xfId="56" applyNumberFormat="1" applyFont="1" applyBorder="1" applyAlignment="1">
      <alignment horizontal="center"/>
      <protection/>
    </xf>
    <xf numFmtId="0" fontId="11" fillId="0" borderId="15" xfId="56" applyFont="1" applyBorder="1" applyAlignment="1">
      <alignment horizontal="center" vertical="top" wrapText="1"/>
      <protection/>
    </xf>
    <xf numFmtId="0" fontId="11" fillId="0" borderId="16" xfId="56" applyFont="1" applyBorder="1" applyAlignment="1">
      <alignment horizontal="center" vertical="top" wrapText="1"/>
      <protection/>
    </xf>
    <xf numFmtId="0" fontId="11" fillId="0" borderId="17" xfId="56" applyFont="1" applyBorder="1" applyAlignment="1">
      <alignment horizontal="center" vertical="top" wrapText="1"/>
      <protection/>
    </xf>
    <xf numFmtId="0" fontId="9" fillId="0" borderId="15" xfId="56" applyFont="1" applyBorder="1" applyAlignment="1">
      <alignment horizontal="center"/>
      <protection/>
    </xf>
    <xf numFmtId="0" fontId="9" fillId="0" borderId="18" xfId="56" applyFont="1" applyBorder="1" applyAlignment="1">
      <alignment horizontal="center" wrapText="1"/>
      <protection/>
    </xf>
    <xf numFmtId="4" fontId="9" fillId="0" borderId="18" xfId="56" applyNumberFormat="1" applyFont="1" applyBorder="1" applyAlignment="1">
      <alignment horizontal="center" wrapText="1"/>
      <protection/>
    </xf>
    <xf numFmtId="0" fontId="9" fillId="0" borderId="18" xfId="56" applyFont="1" applyBorder="1" applyAlignment="1">
      <alignment horizontal="center"/>
      <protection/>
    </xf>
    <xf numFmtId="0" fontId="7" fillId="0" borderId="19" xfId="56" applyFont="1" applyBorder="1" applyAlignment="1">
      <alignment horizontal="center" wrapText="1"/>
      <protection/>
    </xf>
    <xf numFmtId="0" fontId="7" fillId="0" borderId="19" xfId="56" applyFont="1" applyBorder="1" applyAlignment="1">
      <alignment horizontal="center"/>
      <protection/>
    </xf>
    <xf numFmtId="0" fontId="10" fillId="0" borderId="0" xfId="56" applyFont="1" applyAlignment="1">
      <alignment horizontal="center"/>
      <protection/>
    </xf>
    <xf numFmtId="0" fontId="7" fillId="0" borderId="18" xfId="56" applyFont="1" applyBorder="1" applyAlignment="1">
      <alignment horizontal="center"/>
      <protection/>
    </xf>
    <xf numFmtId="0" fontId="9" fillId="0" borderId="15" xfId="56" applyFont="1" applyBorder="1" applyAlignment="1">
      <alignment horizontal="center" vertical="top" wrapText="1"/>
      <protection/>
    </xf>
    <xf numFmtId="0" fontId="9" fillId="0" borderId="16" xfId="56" applyFont="1" applyBorder="1" applyAlignment="1">
      <alignment horizontal="center" vertical="top" wrapText="1"/>
      <protection/>
    </xf>
    <xf numFmtId="0" fontId="9" fillId="0" borderId="17" xfId="56" applyFont="1" applyBorder="1" applyAlignment="1">
      <alignment horizontal="center" vertical="top" wrapText="1"/>
      <protection/>
    </xf>
    <xf numFmtId="49" fontId="14" fillId="0" borderId="15" xfId="56" applyNumberFormat="1" applyFont="1" applyBorder="1" applyAlignment="1">
      <alignment horizontal="center"/>
      <protection/>
    </xf>
    <xf numFmtId="49" fontId="14" fillId="0" borderId="16" xfId="56" applyNumberFormat="1" applyFont="1" applyBorder="1" applyAlignment="1">
      <alignment horizontal="center"/>
      <protection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49" fontId="9" fillId="0" borderId="15" xfId="56" applyNumberFormat="1" applyFont="1" applyBorder="1" applyAlignment="1">
      <alignment horizontal="center" wrapText="1"/>
      <protection/>
    </xf>
    <xf numFmtId="49" fontId="9" fillId="0" borderId="16" xfId="56" applyNumberFormat="1" applyFont="1" applyBorder="1" applyAlignment="1">
      <alignment horizontal="center" wrapText="1"/>
      <protection/>
    </xf>
    <xf numFmtId="49" fontId="9" fillId="0" borderId="17" xfId="56" applyNumberFormat="1" applyFont="1" applyBorder="1" applyAlignment="1">
      <alignment horizontal="center" wrapText="1"/>
      <protection/>
    </xf>
    <xf numFmtId="10" fontId="14" fillId="0" borderId="15" xfId="56" applyNumberFormat="1" applyFont="1" applyBorder="1" applyAlignment="1">
      <alignment horizontal="center"/>
      <protection/>
    </xf>
    <xf numFmtId="10" fontId="14" fillId="0" borderId="16" xfId="56" applyNumberFormat="1" applyFont="1" applyBorder="1" applyAlignment="1">
      <alignment horizontal="center"/>
      <protection/>
    </xf>
    <xf numFmtId="10" fontId="14" fillId="0" borderId="17" xfId="56" applyNumberFormat="1" applyFont="1" applyBorder="1" applyAlignment="1">
      <alignment horizontal="center"/>
      <protection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Баланс" xfId="52"/>
    <cellStyle name="Обычный_Баланс_1" xfId="53"/>
    <cellStyle name="Обычный_Изменение_1" xfId="54"/>
    <cellStyle name="Обычный_прирост" xfId="55"/>
    <cellStyle name="Обычный_Справка о несоблюдении" xfId="56"/>
    <cellStyle name="Обычный_ССА" xfId="57"/>
    <cellStyle name="Обычный_СЧА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6"/>
  <sheetViews>
    <sheetView zoomScalePageLayoutView="0" workbookViewId="0" topLeftCell="A28">
      <selection activeCell="B38" sqref="B38"/>
    </sheetView>
  </sheetViews>
  <sheetFormatPr defaultColWidth="10.66015625" defaultRowHeight="11.25"/>
  <cols>
    <col min="1" max="1" width="2.33203125" style="0" customWidth="1"/>
    <col min="2" max="2" width="79.66015625" style="0" customWidth="1"/>
    <col min="3" max="3" width="9.83203125" style="1" customWidth="1"/>
    <col min="4" max="4" width="15.5" style="0" customWidth="1"/>
    <col min="5" max="5" width="16.33203125" style="0" customWidth="1"/>
  </cols>
  <sheetData>
    <row r="1" spans="2:3" ht="10.5" customHeight="1">
      <c r="B1" s="2"/>
      <c r="C1" s="2"/>
    </row>
    <row r="2" spans="2:5" s="4" customFormat="1" ht="12" customHeight="1">
      <c r="B2" s="5"/>
      <c r="E2" s="7" t="s">
        <v>154</v>
      </c>
    </row>
    <row r="3" spans="2:5" s="4" customFormat="1" ht="12" customHeight="1">
      <c r="B3" s="5"/>
      <c r="E3" s="7" t="s">
        <v>0</v>
      </c>
    </row>
    <row r="4" spans="2:5" s="4" customFormat="1" ht="12" customHeight="1">
      <c r="B4" s="5"/>
      <c r="E4" s="7" t="s">
        <v>1</v>
      </c>
    </row>
    <row r="5" spans="2:5" s="4" customFormat="1" ht="12" customHeight="1">
      <c r="B5" s="5"/>
      <c r="E5" s="7" t="s">
        <v>2</v>
      </c>
    </row>
    <row r="6" spans="2:5" s="4" customFormat="1" ht="12" customHeight="1">
      <c r="B6" s="5"/>
      <c r="E6" s="7" t="s">
        <v>3</v>
      </c>
    </row>
    <row r="7" spans="2:5" s="4" customFormat="1" ht="12" customHeight="1">
      <c r="B7" s="5"/>
      <c r="E7" s="7" t="s">
        <v>4</v>
      </c>
    </row>
    <row r="8" spans="2:5" s="4" customFormat="1" ht="12" customHeight="1">
      <c r="B8" s="191" t="s">
        <v>109</v>
      </c>
      <c r="C8" s="191"/>
      <c r="D8" s="191"/>
      <c r="E8" s="191"/>
    </row>
    <row r="9" spans="2:5" s="4" customFormat="1" ht="12" customHeight="1">
      <c r="B9" s="192" t="s">
        <v>345</v>
      </c>
      <c r="C9" s="192"/>
      <c r="D9" s="192"/>
      <c r="E9" s="192"/>
    </row>
    <row r="10" spans="2:5" ht="12" customHeight="1">
      <c r="B10" s="34" t="s">
        <v>211</v>
      </c>
      <c r="C10" s="11"/>
      <c r="D10" s="11"/>
      <c r="E10" s="11"/>
    </row>
    <row r="11" spans="2:5" ht="11.25" customHeight="1">
      <c r="B11" s="12" t="s">
        <v>5</v>
      </c>
      <c r="C11" s="11"/>
      <c r="D11" s="11"/>
      <c r="E11" s="11"/>
    </row>
    <row r="12" spans="2:5" s="13" customFormat="1" ht="9" customHeight="1">
      <c r="B12" s="193" t="s">
        <v>213</v>
      </c>
      <c r="C12" s="194"/>
      <c r="D12" s="194"/>
      <c r="E12" s="194"/>
    </row>
    <row r="13" spans="2:5" ht="11.25" customHeight="1">
      <c r="B13" s="194" t="s">
        <v>170</v>
      </c>
      <c r="C13" s="194"/>
      <c r="D13" s="194"/>
      <c r="E13" s="194"/>
    </row>
    <row r="15" spans="2:5" ht="36.75" customHeight="1">
      <c r="B15" s="29" t="s">
        <v>30</v>
      </c>
      <c r="C15" s="15" t="s">
        <v>113</v>
      </c>
      <c r="D15" s="15" t="s">
        <v>155</v>
      </c>
      <c r="E15" s="15" t="s">
        <v>156</v>
      </c>
    </row>
    <row r="16" spans="2:5" ht="11.25">
      <c r="B16" s="16">
        <v>1</v>
      </c>
      <c r="C16" s="16">
        <v>2</v>
      </c>
      <c r="D16" s="16">
        <v>3</v>
      </c>
      <c r="E16" s="16">
        <v>4</v>
      </c>
    </row>
    <row r="17" spans="2:5" ht="39" customHeight="1">
      <c r="B17" s="60" t="s">
        <v>157</v>
      </c>
      <c r="C17" s="62">
        <v>100</v>
      </c>
      <c r="D17" s="63">
        <f>D19+D20+D21+D22+D23</f>
        <v>9268.88723</v>
      </c>
      <c r="E17" s="63">
        <f>E19+E21</f>
        <v>7891.592430000001</v>
      </c>
    </row>
    <row r="18" spans="2:5" ht="17.25" customHeight="1">
      <c r="B18" s="61" t="s">
        <v>158</v>
      </c>
      <c r="C18" s="64"/>
      <c r="D18" s="63"/>
      <c r="E18" s="63"/>
    </row>
    <row r="19" spans="2:5" ht="29.25" customHeight="1">
      <c r="B19" s="61" t="s">
        <v>159</v>
      </c>
      <c r="C19" s="66">
        <v>110</v>
      </c>
      <c r="D19" s="63">
        <v>9256.90835</v>
      </c>
      <c r="E19" s="63">
        <v>7879.50528</v>
      </c>
    </row>
    <row r="20" spans="2:5" ht="57.75" customHeight="1">
      <c r="B20" s="61" t="s">
        <v>160</v>
      </c>
      <c r="C20" s="66">
        <v>120</v>
      </c>
      <c r="D20" s="65">
        <v>0</v>
      </c>
      <c r="E20" s="65">
        <v>0</v>
      </c>
    </row>
    <row r="21" spans="2:5" ht="29.25" customHeight="1">
      <c r="B21" s="61" t="s">
        <v>161</v>
      </c>
      <c r="C21" s="66">
        <v>130</v>
      </c>
      <c r="D21" s="65">
        <v>11.97888</v>
      </c>
      <c r="E21" s="65">
        <v>12.08715</v>
      </c>
    </row>
    <row r="22" spans="2:5" ht="57.75" customHeight="1">
      <c r="B22" s="61" t="s">
        <v>162</v>
      </c>
      <c r="C22" s="66">
        <v>140</v>
      </c>
      <c r="D22" s="65">
        <v>0</v>
      </c>
      <c r="E22" s="65">
        <v>0</v>
      </c>
    </row>
    <row r="23" spans="2:5" ht="21" customHeight="1">
      <c r="B23" s="61" t="s">
        <v>163</v>
      </c>
      <c r="C23" s="66">
        <v>150</v>
      </c>
      <c r="D23" s="65">
        <v>0</v>
      </c>
      <c r="E23" s="65">
        <v>0</v>
      </c>
    </row>
    <row r="24" spans="2:5" ht="48.75" customHeight="1">
      <c r="B24" s="61" t="s">
        <v>164</v>
      </c>
      <c r="C24" s="66">
        <v>200</v>
      </c>
      <c r="D24" s="67">
        <f>D26+D27+D28+D29+D30</f>
        <v>858</v>
      </c>
      <c r="E24" s="67">
        <f>E26+E27+E28</f>
        <v>866</v>
      </c>
    </row>
    <row r="25" spans="2:5" ht="21" customHeight="1">
      <c r="B25" s="61" t="s">
        <v>158</v>
      </c>
      <c r="C25" s="64"/>
      <c r="D25" s="63"/>
      <c r="E25" s="63"/>
    </row>
    <row r="26" spans="2:5" ht="33.75" customHeight="1">
      <c r="B26" s="61" t="s">
        <v>165</v>
      </c>
      <c r="C26" s="66">
        <v>210</v>
      </c>
      <c r="D26" s="67">
        <v>853</v>
      </c>
      <c r="E26" s="67">
        <v>862</v>
      </c>
    </row>
    <row r="27" spans="2:5" ht="56.25" customHeight="1">
      <c r="B27" s="61" t="s">
        <v>166</v>
      </c>
      <c r="C27" s="66">
        <v>220</v>
      </c>
      <c r="D27" s="67">
        <v>0</v>
      </c>
      <c r="E27" s="67">
        <v>0</v>
      </c>
    </row>
    <row r="28" spans="2:5" ht="33.75" customHeight="1">
      <c r="B28" s="61" t="s">
        <v>167</v>
      </c>
      <c r="C28" s="66">
        <v>230</v>
      </c>
      <c r="D28" s="67">
        <v>5</v>
      </c>
      <c r="E28" s="67">
        <v>4</v>
      </c>
    </row>
    <row r="29" spans="2:5" ht="57.75" customHeight="1">
      <c r="B29" s="61" t="s">
        <v>168</v>
      </c>
      <c r="C29" s="66">
        <v>240</v>
      </c>
      <c r="D29" s="67">
        <v>0</v>
      </c>
      <c r="E29" s="67">
        <v>0</v>
      </c>
    </row>
    <row r="30" spans="2:5" ht="23.25" customHeight="1">
      <c r="B30" s="61" t="s">
        <v>169</v>
      </c>
      <c r="C30" s="66">
        <v>250</v>
      </c>
      <c r="D30" s="65">
        <v>0</v>
      </c>
      <c r="E30" s="65">
        <v>0</v>
      </c>
    </row>
    <row r="34" ht="11.25">
      <c r="B34" s="17"/>
    </row>
    <row r="35" spans="2:5" ht="21" customHeight="1">
      <c r="B35" s="79" t="s">
        <v>27</v>
      </c>
      <c r="C35" s="80" t="s">
        <v>302</v>
      </c>
      <c r="D35" s="81"/>
      <c r="E35" s="81"/>
    </row>
    <row r="36" spans="2:5" ht="12">
      <c r="B36" s="81"/>
      <c r="C36" s="82"/>
      <c r="D36" s="81"/>
      <c r="E36" s="81"/>
    </row>
    <row r="37" spans="2:5" ht="12">
      <c r="B37" s="81"/>
      <c r="C37" s="82"/>
      <c r="D37" s="81"/>
      <c r="E37" s="81"/>
    </row>
    <row r="38" spans="2:5" ht="12">
      <c r="B38" s="81"/>
      <c r="C38" s="82"/>
      <c r="D38" s="81"/>
      <c r="E38" s="81"/>
    </row>
    <row r="39" spans="2:5" ht="12">
      <c r="B39" s="79" t="s">
        <v>364</v>
      </c>
      <c r="C39" s="80" t="s">
        <v>365</v>
      </c>
      <c r="D39" s="81"/>
      <c r="E39" s="81"/>
    </row>
    <row r="40" spans="2:5" ht="12">
      <c r="B40" s="81"/>
      <c r="C40" s="82"/>
      <c r="D40" s="81"/>
      <c r="E40" s="81"/>
    </row>
    <row r="41" spans="2:5" ht="12">
      <c r="B41" s="81"/>
      <c r="C41" s="82"/>
      <c r="D41" s="81"/>
      <c r="E41" s="81"/>
    </row>
    <row r="42" spans="2:5" ht="12">
      <c r="B42" s="81"/>
      <c r="C42" s="82"/>
      <c r="D42" s="81"/>
      <c r="E42" s="81"/>
    </row>
    <row r="43" spans="2:5" ht="12">
      <c r="B43" s="79" t="s">
        <v>220</v>
      </c>
      <c r="C43" s="80" t="s">
        <v>221</v>
      </c>
      <c r="D43" s="81"/>
      <c r="E43" s="81"/>
    </row>
    <row r="44" spans="2:5" ht="12">
      <c r="B44" s="81"/>
      <c r="C44" s="82"/>
      <c r="D44" s="81"/>
      <c r="E44" s="81"/>
    </row>
    <row r="45" spans="2:5" ht="12">
      <c r="B45" s="81"/>
      <c r="C45" s="82"/>
      <c r="D45" s="81"/>
      <c r="E45" s="81"/>
    </row>
    <row r="46" spans="2:5" ht="12">
      <c r="B46" s="81"/>
      <c r="C46" s="82"/>
      <c r="D46" s="81"/>
      <c r="E46" s="81"/>
    </row>
  </sheetData>
  <sheetProtection/>
  <mergeCells count="4">
    <mergeCell ref="B8:E8"/>
    <mergeCell ref="B9:E9"/>
    <mergeCell ref="B12:E12"/>
    <mergeCell ref="B13:E13"/>
  </mergeCells>
  <printOptions/>
  <pageMargins left="0.75" right="0.75" top="0.56" bottom="0.65" header="0.5" footer="0.5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="110" zoomScaleNormal="110" zoomScalePageLayoutView="0" workbookViewId="0" topLeftCell="B16">
      <selection activeCell="B24" sqref="B24:D33"/>
    </sheetView>
  </sheetViews>
  <sheetFormatPr defaultColWidth="10.66015625" defaultRowHeight="11.25"/>
  <cols>
    <col min="1" max="1" width="2.33203125" style="0" customWidth="1"/>
    <col min="2" max="2" width="81.66015625" style="0" customWidth="1"/>
    <col min="3" max="3" width="9.83203125" style="1" customWidth="1"/>
    <col min="4" max="4" width="31" style="0" customWidth="1"/>
    <col min="5" max="5" width="26.33203125" style="0" customWidth="1"/>
    <col min="6" max="6" width="15.83203125" style="0" customWidth="1"/>
  </cols>
  <sheetData>
    <row r="1" spans="1:4" ht="9.75" customHeight="1">
      <c r="A1" s="30"/>
      <c r="B1" s="31"/>
      <c r="C1" s="31"/>
      <c r="D1" s="30"/>
    </row>
    <row r="2" spans="1:4" ht="12">
      <c r="A2" s="30"/>
      <c r="B2" s="32" t="s">
        <v>109</v>
      </c>
      <c r="C2" s="33"/>
      <c r="D2" s="33"/>
    </row>
    <row r="3" spans="1:4" ht="15.75" customHeight="1">
      <c r="A3" s="30"/>
      <c r="B3" s="34" t="s">
        <v>110</v>
      </c>
      <c r="C3" s="35"/>
      <c r="D3" s="36"/>
    </row>
    <row r="4" spans="1:4" ht="17.25" customHeight="1">
      <c r="A4" s="30"/>
      <c r="B4" s="195" t="s">
        <v>361</v>
      </c>
      <c r="C4" s="195"/>
      <c r="D4" s="195"/>
    </row>
    <row r="5" spans="1:4" ht="18.75" customHeight="1">
      <c r="A5" s="30"/>
      <c r="B5" s="38" t="s">
        <v>211</v>
      </c>
      <c r="C5" s="39"/>
      <c r="D5" s="38"/>
    </row>
    <row r="6" spans="1:5" ht="20.25" customHeight="1">
      <c r="A6" s="30"/>
      <c r="B6" s="40" t="s">
        <v>5</v>
      </c>
      <c r="C6" s="41"/>
      <c r="D6" s="41"/>
      <c r="E6" s="28"/>
    </row>
    <row r="7" spans="1:5" s="13" customFormat="1" ht="22.5" customHeight="1">
      <c r="A7" s="42"/>
      <c r="B7" s="196" t="s">
        <v>213</v>
      </c>
      <c r="C7" s="197"/>
      <c r="D7" s="197"/>
      <c r="E7" s="27"/>
    </row>
    <row r="8" spans="1:5" s="13" customFormat="1" ht="19.5" customHeight="1">
      <c r="A8" s="42"/>
      <c r="B8" s="196" t="s">
        <v>170</v>
      </c>
      <c r="C8" s="197"/>
      <c r="D8" s="197"/>
      <c r="E8" s="27"/>
    </row>
    <row r="9" spans="1:4" ht="11.25">
      <c r="A9" s="30"/>
      <c r="B9" s="30"/>
      <c r="C9" s="43"/>
      <c r="D9" s="44" t="s">
        <v>111</v>
      </c>
    </row>
    <row r="10" spans="1:4" ht="27" customHeight="1">
      <c r="A10" s="198"/>
      <c r="B10" s="45" t="s">
        <v>112</v>
      </c>
      <c r="C10" s="46" t="s">
        <v>113</v>
      </c>
      <c r="D10" s="46" t="s">
        <v>114</v>
      </c>
    </row>
    <row r="11" spans="1:4" ht="12.75" customHeight="1">
      <c r="A11" s="198"/>
      <c r="B11" s="47" t="s">
        <v>171</v>
      </c>
      <c r="C11" s="48" t="s">
        <v>172</v>
      </c>
      <c r="D11" s="48" t="s">
        <v>173</v>
      </c>
    </row>
    <row r="12" spans="1:4" ht="18" customHeight="1">
      <c r="A12" s="30"/>
      <c r="B12" s="185" t="s">
        <v>115</v>
      </c>
      <c r="C12" s="186">
        <v>10</v>
      </c>
      <c r="D12" s="115" t="s">
        <v>283</v>
      </c>
    </row>
    <row r="13" spans="1:6" ht="30.75" customHeight="1">
      <c r="A13" s="30"/>
      <c r="B13" s="187" t="s">
        <v>116</v>
      </c>
      <c r="C13" s="188">
        <v>20</v>
      </c>
      <c r="D13" s="115" t="s">
        <v>337</v>
      </c>
      <c r="E13" s="69"/>
      <c r="F13" s="78"/>
    </row>
    <row r="14" spans="1:6" ht="36" customHeight="1">
      <c r="A14" s="30"/>
      <c r="B14" s="187" t="s">
        <v>117</v>
      </c>
      <c r="C14" s="188">
        <v>30</v>
      </c>
      <c r="D14" s="115" t="s">
        <v>338</v>
      </c>
      <c r="E14" s="69"/>
      <c r="F14" s="68"/>
    </row>
    <row r="15" spans="1:6" ht="42" customHeight="1">
      <c r="A15" s="30"/>
      <c r="B15" s="187" t="s">
        <v>339</v>
      </c>
      <c r="C15" s="188">
        <v>40</v>
      </c>
      <c r="D15" s="115" t="s">
        <v>11</v>
      </c>
      <c r="E15" s="69"/>
      <c r="F15" s="68"/>
    </row>
    <row r="16" spans="1:5" ht="39" customHeight="1">
      <c r="A16" s="30"/>
      <c r="B16" s="187" t="s">
        <v>340</v>
      </c>
      <c r="C16" s="188">
        <v>50</v>
      </c>
      <c r="D16" s="115" t="s">
        <v>11</v>
      </c>
      <c r="E16" s="69"/>
    </row>
    <row r="17" spans="1:5" ht="39" customHeight="1">
      <c r="A17" s="30"/>
      <c r="B17" s="187" t="s">
        <v>118</v>
      </c>
      <c r="C17" s="188">
        <v>60</v>
      </c>
      <c r="D17" s="115" t="s">
        <v>11</v>
      </c>
      <c r="E17" s="69"/>
    </row>
    <row r="18" spans="1:5" ht="51.75" customHeight="1">
      <c r="A18" s="30"/>
      <c r="B18" s="187" t="s">
        <v>119</v>
      </c>
      <c r="C18" s="188">
        <v>70</v>
      </c>
      <c r="D18" s="115" t="s">
        <v>341</v>
      </c>
      <c r="E18" s="69"/>
    </row>
    <row r="19" spans="1:5" ht="33.75" customHeight="1">
      <c r="A19" s="30"/>
      <c r="B19" s="189" t="s">
        <v>120</v>
      </c>
      <c r="C19" s="188">
        <v>80</v>
      </c>
      <c r="D19" s="116" t="s">
        <v>342</v>
      </c>
      <c r="E19" s="69"/>
    </row>
    <row r="20" ht="12" customHeight="1">
      <c r="D20" s="69"/>
    </row>
    <row r="21" ht="11.25">
      <c r="D21" s="59"/>
    </row>
    <row r="22" ht="11.25">
      <c r="D22" s="59"/>
    </row>
    <row r="23" spans="2:4" ht="14.25" customHeight="1">
      <c r="B23" s="17"/>
      <c r="D23" s="59"/>
    </row>
    <row r="24" spans="2:4" ht="12">
      <c r="B24" s="79" t="s">
        <v>27</v>
      </c>
      <c r="C24" s="80" t="s">
        <v>303</v>
      </c>
      <c r="D24" s="81"/>
    </row>
    <row r="25" spans="2:4" ht="12">
      <c r="B25" s="81"/>
      <c r="C25" s="82"/>
      <c r="D25" s="81"/>
    </row>
    <row r="26" spans="2:4" ht="12">
      <c r="B26" s="81"/>
      <c r="C26" s="82"/>
      <c r="D26" s="81"/>
    </row>
    <row r="27" spans="2:4" ht="12">
      <c r="B27" s="81"/>
      <c r="C27" s="82"/>
      <c r="D27" s="81"/>
    </row>
    <row r="28" spans="2:4" ht="12">
      <c r="B28" s="79" t="s">
        <v>366</v>
      </c>
      <c r="C28" s="80" t="s">
        <v>365</v>
      </c>
      <c r="D28" s="81"/>
    </row>
    <row r="29" spans="2:4" ht="12">
      <c r="B29" s="81"/>
      <c r="C29" s="82"/>
      <c r="D29" s="81"/>
    </row>
    <row r="30" spans="2:4" ht="12">
      <c r="B30" s="81"/>
      <c r="C30" s="82"/>
      <c r="D30" s="81"/>
    </row>
    <row r="31" spans="2:4" ht="12">
      <c r="B31" s="81"/>
      <c r="C31" s="82"/>
      <c r="D31" s="81"/>
    </row>
    <row r="32" spans="2:4" ht="12">
      <c r="B32" s="79" t="s">
        <v>220</v>
      </c>
      <c r="C32" s="80" t="s">
        <v>221</v>
      </c>
      <c r="D32" s="81"/>
    </row>
    <row r="33" spans="2:4" ht="12">
      <c r="B33" s="81"/>
      <c r="C33" s="82"/>
      <c r="D33" s="81"/>
    </row>
    <row r="34" spans="2:4" ht="12">
      <c r="B34" s="81"/>
      <c r="C34" s="82"/>
      <c r="D34" s="81"/>
    </row>
  </sheetData>
  <sheetProtection/>
  <mergeCells count="4">
    <mergeCell ref="B4:D4"/>
    <mergeCell ref="B7:D7"/>
    <mergeCell ref="B8:D8"/>
    <mergeCell ref="A10:A11"/>
  </mergeCell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80"/>
  <sheetViews>
    <sheetView zoomScalePageLayoutView="0" workbookViewId="0" topLeftCell="A64">
      <selection activeCell="B69" sqref="B69:F78"/>
    </sheetView>
  </sheetViews>
  <sheetFormatPr defaultColWidth="10.66015625" defaultRowHeight="11.25"/>
  <cols>
    <col min="1" max="1" width="2.33203125" style="0" customWidth="1"/>
    <col min="2" max="2" width="52.33203125" style="0" customWidth="1"/>
    <col min="3" max="3" width="10" style="0" customWidth="1"/>
    <col min="4" max="4" width="15.83203125" style="0" customWidth="1"/>
    <col min="5" max="5" width="5.16015625" style="0" customWidth="1"/>
    <col min="6" max="6" width="20.16015625" style="0" customWidth="1"/>
    <col min="7" max="7" width="19.66015625" style="1" customWidth="1"/>
  </cols>
  <sheetData>
    <row r="1" spans="2:7" ht="14.25" customHeight="1">
      <c r="B1" s="10" t="s">
        <v>121</v>
      </c>
      <c r="G1"/>
    </row>
    <row r="2" ht="12">
      <c r="B2" s="10" t="s">
        <v>122</v>
      </c>
    </row>
    <row r="3" ht="12">
      <c r="B3" s="10" t="s">
        <v>123</v>
      </c>
    </row>
    <row r="4" s="100" customFormat="1" ht="12" customHeight="1">
      <c r="B4" s="99" t="s">
        <v>211</v>
      </c>
    </row>
    <row r="5" spans="2:3" s="13" customFormat="1" ht="18" customHeight="1">
      <c r="B5" s="194" t="s">
        <v>170</v>
      </c>
      <c r="C5" s="194"/>
    </row>
    <row r="6" spans="2:7" ht="11.25" customHeight="1">
      <c r="B6" s="199" t="s">
        <v>59</v>
      </c>
      <c r="C6" s="199"/>
      <c r="D6" s="199"/>
      <c r="E6" s="199"/>
      <c r="F6" s="199"/>
      <c r="G6"/>
    </row>
    <row r="7" spans="2:6" s="13" customFormat="1" ht="9.75" customHeight="1">
      <c r="B7" s="194" t="s">
        <v>124</v>
      </c>
      <c r="C7" s="194"/>
      <c r="D7" s="194"/>
      <c r="E7" s="194"/>
      <c r="F7" s="194"/>
    </row>
    <row r="8" spans="2:6" s="13" customFormat="1" ht="9.75" customHeight="1">
      <c r="B8" s="194" t="s">
        <v>212</v>
      </c>
      <c r="C8" s="194"/>
      <c r="D8" s="194"/>
      <c r="E8" s="194"/>
      <c r="F8" s="194"/>
    </row>
    <row r="9" spans="2:6" s="13" customFormat="1" ht="9.75" customHeight="1">
      <c r="B9" s="107"/>
      <c r="C9" s="107"/>
      <c r="D9" s="107"/>
      <c r="E9" s="107"/>
      <c r="F9" s="107"/>
    </row>
    <row r="10" spans="2:8" ht="12.75" customHeight="1">
      <c r="B10" s="201" t="s">
        <v>308</v>
      </c>
      <c r="C10" s="201"/>
      <c r="D10" s="201"/>
      <c r="E10" s="201"/>
      <c r="F10" s="201"/>
      <c r="G10" s="201"/>
      <c r="H10" s="162"/>
    </row>
    <row r="11" spans="2:8" ht="24" customHeight="1">
      <c r="B11" s="162"/>
      <c r="C11" s="162"/>
      <c r="D11" s="162"/>
      <c r="E11" s="162"/>
      <c r="F11" s="162"/>
      <c r="G11" s="181" t="s">
        <v>251</v>
      </c>
      <c r="H11" s="162"/>
    </row>
    <row r="12" spans="2:8" ht="33" customHeight="1">
      <c r="B12" s="202" t="s">
        <v>125</v>
      </c>
      <c r="C12" s="202"/>
      <c r="D12" s="203" t="s">
        <v>7</v>
      </c>
      <c r="E12" s="203"/>
      <c r="F12" s="163" t="s">
        <v>309</v>
      </c>
      <c r="G12" s="163" t="s">
        <v>310</v>
      </c>
      <c r="H12" s="162"/>
    </row>
    <row r="13" spans="2:8" ht="18" customHeight="1">
      <c r="B13" s="212">
        <v>1</v>
      </c>
      <c r="C13" s="212"/>
      <c r="D13" s="212">
        <v>2</v>
      </c>
      <c r="E13" s="212"/>
      <c r="F13" s="164">
        <v>3</v>
      </c>
      <c r="G13" s="164">
        <v>4</v>
      </c>
      <c r="H13" s="162"/>
    </row>
    <row r="14" spans="2:8" ht="11.25">
      <c r="B14" s="210" t="s">
        <v>126</v>
      </c>
      <c r="C14" s="210"/>
      <c r="D14" s="213"/>
      <c r="E14" s="213"/>
      <c r="F14" s="165"/>
      <c r="G14" s="165"/>
      <c r="H14" s="162"/>
    </row>
    <row r="15" spans="2:8" ht="12.75" customHeight="1">
      <c r="B15" s="214" t="s">
        <v>252</v>
      </c>
      <c r="C15" s="214"/>
      <c r="D15" s="215">
        <v>10</v>
      </c>
      <c r="E15" s="215"/>
      <c r="F15" s="166" t="s">
        <v>311</v>
      </c>
      <c r="G15" s="166" t="s">
        <v>311</v>
      </c>
      <c r="H15" s="162"/>
    </row>
    <row r="16" spans="2:8" ht="12" customHeight="1">
      <c r="B16" s="205" t="s">
        <v>9</v>
      </c>
      <c r="C16" s="205"/>
      <c r="D16" s="206">
        <v>11</v>
      </c>
      <c r="E16" s="206"/>
      <c r="F16" s="168" t="s">
        <v>311</v>
      </c>
      <c r="G16" s="168" t="s">
        <v>311</v>
      </c>
      <c r="H16" s="162"/>
    </row>
    <row r="17" spans="2:8" ht="11.25">
      <c r="B17" s="205" t="s">
        <v>10</v>
      </c>
      <c r="C17" s="205"/>
      <c r="D17" s="206">
        <v>12</v>
      </c>
      <c r="E17" s="206"/>
      <c r="F17" s="168" t="s">
        <v>11</v>
      </c>
      <c r="G17" s="168" t="s">
        <v>11</v>
      </c>
      <c r="H17" s="162"/>
    </row>
    <row r="18" spans="2:8" ht="11.25">
      <c r="B18" s="214" t="s">
        <v>253</v>
      </c>
      <c r="C18" s="214"/>
      <c r="D18" s="215">
        <v>20</v>
      </c>
      <c r="E18" s="215"/>
      <c r="F18" s="166" t="s">
        <v>11</v>
      </c>
      <c r="G18" s="166" t="s">
        <v>11</v>
      </c>
      <c r="H18" s="162"/>
    </row>
    <row r="19" spans="2:8" ht="9.75" customHeight="1">
      <c r="B19" s="205" t="s">
        <v>9</v>
      </c>
      <c r="C19" s="205"/>
      <c r="D19" s="206">
        <v>21</v>
      </c>
      <c r="E19" s="206"/>
      <c r="F19" s="168" t="s">
        <v>11</v>
      </c>
      <c r="G19" s="168" t="s">
        <v>11</v>
      </c>
      <c r="H19" s="162"/>
    </row>
    <row r="20" spans="2:8" ht="9" customHeight="1">
      <c r="B20" s="205" t="s">
        <v>10</v>
      </c>
      <c r="C20" s="205"/>
      <c r="D20" s="206">
        <v>22</v>
      </c>
      <c r="E20" s="206"/>
      <c r="F20" s="168" t="s">
        <v>11</v>
      </c>
      <c r="G20" s="168" t="s">
        <v>11</v>
      </c>
      <c r="H20" s="162"/>
    </row>
    <row r="21" spans="2:8" ht="11.25" customHeight="1">
      <c r="B21" s="200" t="s">
        <v>127</v>
      </c>
      <c r="C21" s="200"/>
      <c r="D21" s="206">
        <v>30</v>
      </c>
      <c r="E21" s="206"/>
      <c r="F21" s="166" t="s">
        <v>312</v>
      </c>
      <c r="G21" s="166" t="s">
        <v>313</v>
      </c>
      <c r="H21" s="162"/>
    </row>
    <row r="22" spans="2:8" ht="11.25" customHeight="1">
      <c r="B22" s="200" t="s">
        <v>128</v>
      </c>
      <c r="C22" s="200"/>
      <c r="D22" s="206">
        <v>40</v>
      </c>
      <c r="E22" s="206"/>
      <c r="F22" s="166" t="s">
        <v>11</v>
      </c>
      <c r="G22" s="166" t="s">
        <v>11</v>
      </c>
      <c r="H22" s="162"/>
    </row>
    <row r="23" spans="2:8" ht="11.25" customHeight="1">
      <c r="B23" s="200" t="s">
        <v>129</v>
      </c>
      <c r="C23" s="200"/>
      <c r="D23" s="206">
        <v>50</v>
      </c>
      <c r="E23" s="206"/>
      <c r="F23" s="166" t="s">
        <v>11</v>
      </c>
      <c r="G23" s="166" t="s">
        <v>11</v>
      </c>
      <c r="H23" s="162"/>
    </row>
    <row r="24" spans="2:8" ht="11.25" customHeight="1">
      <c r="B24" s="200" t="s">
        <v>130</v>
      </c>
      <c r="C24" s="200"/>
      <c r="D24" s="206">
        <v>60</v>
      </c>
      <c r="E24" s="206"/>
      <c r="F24" s="166" t="s">
        <v>314</v>
      </c>
      <c r="G24" s="166" t="s">
        <v>315</v>
      </c>
      <c r="H24" s="162"/>
    </row>
    <row r="25" spans="2:8" ht="11.25" customHeight="1">
      <c r="B25" s="200" t="s">
        <v>131</v>
      </c>
      <c r="C25" s="200"/>
      <c r="D25" s="206">
        <v>70</v>
      </c>
      <c r="E25" s="206"/>
      <c r="F25" s="166" t="s">
        <v>316</v>
      </c>
      <c r="G25" s="166" t="s">
        <v>317</v>
      </c>
      <c r="H25" s="162"/>
    </row>
    <row r="26" spans="2:8" ht="11.25" customHeight="1">
      <c r="B26" s="200" t="s">
        <v>19</v>
      </c>
      <c r="C26" s="200"/>
      <c r="D26" s="206">
        <v>80</v>
      </c>
      <c r="E26" s="206"/>
      <c r="F26" s="166" t="s">
        <v>11</v>
      </c>
      <c r="G26" s="166" t="s">
        <v>11</v>
      </c>
      <c r="H26" s="162"/>
    </row>
    <row r="27" spans="2:8" ht="11.25" customHeight="1">
      <c r="B27" s="200" t="s">
        <v>254</v>
      </c>
      <c r="C27" s="200"/>
      <c r="D27" s="206">
        <v>90</v>
      </c>
      <c r="E27" s="206"/>
      <c r="F27" s="169" t="s">
        <v>11</v>
      </c>
      <c r="G27" s="169" t="s">
        <v>11</v>
      </c>
      <c r="H27" s="162"/>
    </row>
    <row r="28" spans="2:8" ht="11.25" customHeight="1">
      <c r="B28" s="200" t="s">
        <v>132</v>
      </c>
      <c r="C28" s="200"/>
      <c r="D28" s="206">
        <v>91</v>
      </c>
      <c r="E28" s="206"/>
      <c r="F28" s="168" t="s">
        <v>11</v>
      </c>
      <c r="G28" s="168" t="s">
        <v>11</v>
      </c>
      <c r="H28" s="162"/>
    </row>
    <row r="29" spans="2:8" ht="11.25" customHeight="1">
      <c r="B29" s="200" t="s">
        <v>133</v>
      </c>
      <c r="C29" s="200"/>
      <c r="D29" s="206">
        <v>92</v>
      </c>
      <c r="E29" s="206"/>
      <c r="F29" s="168" t="s">
        <v>11</v>
      </c>
      <c r="G29" s="168" t="s">
        <v>11</v>
      </c>
      <c r="H29" s="162"/>
    </row>
    <row r="30" spans="2:8" ht="11.25" customHeight="1">
      <c r="B30" s="200" t="s">
        <v>134</v>
      </c>
      <c r="C30" s="200"/>
      <c r="D30" s="204">
        <v>100</v>
      </c>
      <c r="E30" s="204"/>
      <c r="F30" s="169"/>
      <c r="G30" s="169"/>
      <c r="H30" s="162"/>
    </row>
    <row r="31" spans="2:8" ht="11.25" customHeight="1">
      <c r="B31" s="207" t="s">
        <v>255</v>
      </c>
      <c r="C31" s="207"/>
      <c r="D31" s="208">
        <v>110</v>
      </c>
      <c r="E31" s="208"/>
      <c r="F31" s="166" t="s">
        <v>11</v>
      </c>
      <c r="G31" s="166" t="s">
        <v>11</v>
      </c>
      <c r="H31" s="162"/>
    </row>
    <row r="32" spans="2:8" ht="11.25" customHeight="1">
      <c r="B32" s="200" t="s">
        <v>21</v>
      </c>
      <c r="C32" s="200"/>
      <c r="D32" s="204">
        <v>111</v>
      </c>
      <c r="E32" s="204"/>
      <c r="F32" s="166" t="s">
        <v>11</v>
      </c>
      <c r="G32" s="166" t="s">
        <v>11</v>
      </c>
      <c r="H32" s="162"/>
    </row>
    <row r="33" spans="2:8" ht="9.75" customHeight="1">
      <c r="B33" s="200" t="s">
        <v>22</v>
      </c>
      <c r="C33" s="200"/>
      <c r="D33" s="204">
        <v>112</v>
      </c>
      <c r="E33" s="204"/>
      <c r="F33" s="166" t="s">
        <v>11</v>
      </c>
      <c r="G33" s="166" t="s">
        <v>11</v>
      </c>
      <c r="H33" s="162"/>
    </row>
    <row r="34" spans="2:8" ht="9" customHeight="1">
      <c r="B34" s="200" t="s">
        <v>23</v>
      </c>
      <c r="C34" s="200"/>
      <c r="D34" s="204">
        <v>113</v>
      </c>
      <c r="E34" s="204"/>
      <c r="F34" s="166" t="s">
        <v>11</v>
      </c>
      <c r="G34" s="166" t="s">
        <v>11</v>
      </c>
      <c r="H34" s="162"/>
    </row>
    <row r="35" spans="2:8" ht="11.25" customHeight="1">
      <c r="B35" s="200" t="s">
        <v>24</v>
      </c>
      <c r="C35" s="200"/>
      <c r="D35" s="204">
        <v>114</v>
      </c>
      <c r="E35" s="204"/>
      <c r="F35" s="166" t="s">
        <v>11</v>
      </c>
      <c r="G35" s="166" t="s">
        <v>11</v>
      </c>
      <c r="H35" s="162"/>
    </row>
    <row r="36" spans="2:8" ht="11.25" customHeight="1">
      <c r="B36" s="200" t="s">
        <v>135</v>
      </c>
      <c r="C36" s="200"/>
      <c r="D36" s="204">
        <v>120</v>
      </c>
      <c r="E36" s="204"/>
      <c r="F36" s="169" t="s">
        <v>11</v>
      </c>
      <c r="G36" s="169" t="s">
        <v>11</v>
      </c>
      <c r="H36" s="162"/>
    </row>
    <row r="37" spans="2:8" ht="21.75" customHeight="1">
      <c r="B37" s="207" t="s">
        <v>136</v>
      </c>
      <c r="C37" s="207"/>
      <c r="D37" s="208">
        <v>130</v>
      </c>
      <c r="E37" s="208"/>
      <c r="F37" s="170"/>
      <c r="G37" s="170"/>
      <c r="H37" s="162"/>
    </row>
    <row r="38" spans="2:8" ht="71.25" customHeight="1">
      <c r="B38" s="200" t="s">
        <v>243</v>
      </c>
      <c r="C38" s="200"/>
      <c r="D38" s="204">
        <v>140</v>
      </c>
      <c r="E38" s="204"/>
      <c r="F38" s="169" t="s">
        <v>11</v>
      </c>
      <c r="G38" s="169" t="s">
        <v>11</v>
      </c>
      <c r="H38" s="162"/>
    </row>
    <row r="39" spans="2:8" ht="28.5" customHeight="1">
      <c r="B39" s="200" t="s">
        <v>25</v>
      </c>
      <c r="C39" s="200"/>
      <c r="D39" s="204">
        <v>150</v>
      </c>
      <c r="E39" s="204"/>
      <c r="F39" s="166" t="s">
        <v>11</v>
      </c>
      <c r="G39" s="166" t="s">
        <v>11</v>
      </c>
      <c r="H39" s="162"/>
    </row>
    <row r="40" spans="2:8" ht="42" customHeight="1">
      <c r="B40" s="207" t="s">
        <v>256</v>
      </c>
      <c r="C40" s="207"/>
      <c r="D40" s="208">
        <v>160</v>
      </c>
      <c r="E40" s="208"/>
      <c r="F40" s="166" t="s">
        <v>11</v>
      </c>
      <c r="G40" s="166" t="s">
        <v>11</v>
      </c>
      <c r="H40" s="162"/>
    </row>
    <row r="41" spans="2:8" ht="49.5" customHeight="1">
      <c r="B41" s="200" t="s">
        <v>137</v>
      </c>
      <c r="C41" s="200"/>
      <c r="D41" s="204">
        <v>161</v>
      </c>
      <c r="E41" s="204"/>
      <c r="F41" s="166" t="s">
        <v>11</v>
      </c>
      <c r="G41" s="166" t="s">
        <v>11</v>
      </c>
      <c r="H41" s="162"/>
    </row>
    <row r="42" spans="2:8" ht="28.5" customHeight="1">
      <c r="B42" s="207" t="s">
        <v>257</v>
      </c>
      <c r="C42" s="207"/>
      <c r="D42" s="208">
        <v>170</v>
      </c>
      <c r="E42" s="208"/>
      <c r="F42" s="166" t="s">
        <v>11</v>
      </c>
      <c r="G42" s="166" t="s">
        <v>11</v>
      </c>
      <c r="H42" s="162"/>
    </row>
    <row r="43" spans="2:8" ht="25.5" customHeight="1">
      <c r="B43" s="200" t="s">
        <v>137</v>
      </c>
      <c r="C43" s="200"/>
      <c r="D43" s="204">
        <v>171</v>
      </c>
      <c r="E43" s="204"/>
      <c r="F43" s="166" t="s">
        <v>11</v>
      </c>
      <c r="G43" s="166" t="s">
        <v>11</v>
      </c>
      <c r="H43" s="162"/>
    </row>
    <row r="44" spans="2:8" ht="24" customHeight="1">
      <c r="B44" s="207" t="s">
        <v>258</v>
      </c>
      <c r="C44" s="207"/>
      <c r="D44" s="208">
        <v>180</v>
      </c>
      <c r="E44" s="208"/>
      <c r="F44" s="166" t="s">
        <v>11</v>
      </c>
      <c r="G44" s="166" t="s">
        <v>11</v>
      </c>
      <c r="H44" s="162"/>
    </row>
    <row r="45" spans="2:8" ht="14.25" customHeight="1">
      <c r="B45" s="200" t="s">
        <v>138</v>
      </c>
      <c r="C45" s="200"/>
      <c r="D45" s="204">
        <v>181</v>
      </c>
      <c r="E45" s="204"/>
      <c r="F45" s="166" t="s">
        <v>11</v>
      </c>
      <c r="G45" s="166" t="s">
        <v>11</v>
      </c>
      <c r="H45" s="162"/>
    </row>
    <row r="46" spans="2:8" ht="9.75" customHeight="1">
      <c r="B46" s="207" t="s">
        <v>259</v>
      </c>
      <c r="C46" s="207"/>
      <c r="D46" s="208">
        <v>190</v>
      </c>
      <c r="E46" s="208"/>
      <c r="F46" s="166" t="s">
        <v>11</v>
      </c>
      <c r="G46" s="166" t="s">
        <v>11</v>
      </c>
      <c r="H46" s="162"/>
    </row>
    <row r="47" spans="2:8" ht="12.75" customHeight="1">
      <c r="B47" s="200" t="s">
        <v>138</v>
      </c>
      <c r="C47" s="200"/>
      <c r="D47" s="204">
        <v>191</v>
      </c>
      <c r="E47" s="204"/>
      <c r="F47" s="166" t="s">
        <v>11</v>
      </c>
      <c r="G47" s="166" t="s">
        <v>11</v>
      </c>
      <c r="H47" s="162"/>
    </row>
    <row r="48" spans="2:8" ht="24" customHeight="1">
      <c r="B48" s="200" t="s">
        <v>139</v>
      </c>
      <c r="C48" s="200"/>
      <c r="D48" s="204">
        <v>200</v>
      </c>
      <c r="E48" s="204"/>
      <c r="F48" s="166" t="s">
        <v>11</v>
      </c>
      <c r="G48" s="166" t="s">
        <v>11</v>
      </c>
      <c r="H48" s="162"/>
    </row>
    <row r="49" spans="2:8" ht="30.75" customHeight="1">
      <c r="B49" s="200" t="s">
        <v>140</v>
      </c>
      <c r="C49" s="200"/>
      <c r="D49" s="204">
        <v>210</v>
      </c>
      <c r="E49" s="204"/>
      <c r="F49" s="166" t="s">
        <v>11</v>
      </c>
      <c r="G49" s="166" t="s">
        <v>11</v>
      </c>
      <c r="H49" s="162"/>
    </row>
    <row r="50" spans="2:8" ht="9.75" customHeight="1">
      <c r="B50" s="200" t="s">
        <v>260</v>
      </c>
      <c r="C50" s="200"/>
      <c r="D50" s="204">
        <v>220</v>
      </c>
      <c r="E50" s="204"/>
      <c r="F50" s="169" t="s">
        <v>11</v>
      </c>
      <c r="G50" s="169" t="s">
        <v>11</v>
      </c>
      <c r="H50" s="162"/>
    </row>
    <row r="51" spans="2:8" ht="11.25" customHeight="1">
      <c r="B51" s="200" t="s">
        <v>141</v>
      </c>
      <c r="C51" s="200"/>
      <c r="D51" s="204">
        <v>230</v>
      </c>
      <c r="E51" s="204"/>
      <c r="F51" s="169" t="s">
        <v>11</v>
      </c>
      <c r="G51" s="169" t="s">
        <v>11</v>
      </c>
      <c r="H51" s="162"/>
    </row>
    <row r="52" spans="2:8" ht="32.25" customHeight="1">
      <c r="B52" s="200" t="s">
        <v>142</v>
      </c>
      <c r="C52" s="200"/>
      <c r="D52" s="204">
        <v>240</v>
      </c>
      <c r="E52" s="204"/>
      <c r="F52" s="166" t="s">
        <v>11</v>
      </c>
      <c r="G52" s="166" t="s">
        <v>11</v>
      </c>
      <c r="H52" s="162"/>
    </row>
    <row r="53" spans="2:8" ht="18.75" customHeight="1">
      <c r="B53" s="200" t="s">
        <v>143</v>
      </c>
      <c r="C53" s="200"/>
      <c r="D53" s="204">
        <v>250</v>
      </c>
      <c r="E53" s="204"/>
      <c r="F53" s="168" t="s">
        <v>318</v>
      </c>
      <c r="G53" s="168" t="s">
        <v>319</v>
      </c>
      <c r="H53" s="162"/>
    </row>
    <row r="54" spans="2:8" ht="24" customHeight="1">
      <c r="B54" s="207" t="s">
        <v>261</v>
      </c>
      <c r="C54" s="207"/>
      <c r="D54" s="208">
        <v>260</v>
      </c>
      <c r="E54" s="208"/>
      <c r="F54" s="166" t="s">
        <v>320</v>
      </c>
      <c r="G54" s="166" t="s">
        <v>321</v>
      </c>
      <c r="H54" s="162"/>
    </row>
    <row r="55" spans="2:8" ht="30.75" customHeight="1">
      <c r="B55" s="200" t="s">
        <v>144</v>
      </c>
      <c r="C55" s="200"/>
      <c r="D55" s="204">
        <v>261</v>
      </c>
      <c r="E55" s="204"/>
      <c r="F55" s="168" t="s">
        <v>322</v>
      </c>
      <c r="G55" s="168" t="s">
        <v>322</v>
      </c>
      <c r="H55" s="162"/>
    </row>
    <row r="56" spans="2:8" ht="25.5" customHeight="1">
      <c r="B56" s="200" t="s">
        <v>145</v>
      </c>
      <c r="C56" s="200"/>
      <c r="D56" s="204">
        <v>262</v>
      </c>
      <c r="E56" s="204"/>
      <c r="F56" s="168" t="s">
        <v>11</v>
      </c>
      <c r="G56" s="168" t="s">
        <v>11</v>
      </c>
      <c r="H56" s="162"/>
    </row>
    <row r="57" spans="2:8" ht="55.5" customHeight="1">
      <c r="B57" s="200" t="s">
        <v>262</v>
      </c>
      <c r="C57" s="200"/>
      <c r="D57" s="204">
        <v>263</v>
      </c>
      <c r="E57" s="204"/>
      <c r="F57" s="166" t="s">
        <v>323</v>
      </c>
      <c r="G57" s="166" t="s">
        <v>324</v>
      </c>
      <c r="H57" s="162"/>
    </row>
    <row r="58" spans="2:8" ht="54" customHeight="1">
      <c r="B58" s="200" t="s">
        <v>146</v>
      </c>
      <c r="C58" s="200"/>
      <c r="D58" s="204">
        <v>264</v>
      </c>
      <c r="E58" s="204"/>
      <c r="F58" s="168" t="s">
        <v>11</v>
      </c>
      <c r="G58" s="168" t="s">
        <v>11</v>
      </c>
      <c r="H58" s="162"/>
    </row>
    <row r="59" spans="2:8" ht="13.5" customHeight="1">
      <c r="B59" s="209" t="s">
        <v>147</v>
      </c>
      <c r="C59" s="209"/>
      <c r="D59" s="204">
        <v>270</v>
      </c>
      <c r="E59" s="204"/>
      <c r="F59" s="166" t="s">
        <v>325</v>
      </c>
      <c r="G59" s="166" t="s">
        <v>326</v>
      </c>
      <c r="H59" s="162"/>
    </row>
    <row r="60" spans="2:8" ht="22.5" customHeight="1">
      <c r="B60" s="210" t="s">
        <v>148</v>
      </c>
      <c r="C60" s="210"/>
      <c r="D60" s="211"/>
      <c r="E60" s="211"/>
      <c r="F60" s="167"/>
      <c r="G60" s="167"/>
      <c r="H60" s="162"/>
    </row>
    <row r="61" spans="2:8" ht="26.25" customHeight="1">
      <c r="B61" s="200" t="s">
        <v>26</v>
      </c>
      <c r="C61" s="200"/>
      <c r="D61" s="204">
        <v>300</v>
      </c>
      <c r="E61" s="204"/>
      <c r="F61" s="168" t="s">
        <v>327</v>
      </c>
      <c r="G61" s="168" t="s">
        <v>328</v>
      </c>
      <c r="H61" s="162"/>
    </row>
    <row r="62" spans="2:8" ht="29.25" customHeight="1">
      <c r="B62" s="200" t="s">
        <v>149</v>
      </c>
      <c r="C62" s="200"/>
      <c r="D62" s="204">
        <v>310</v>
      </c>
      <c r="E62" s="204"/>
      <c r="F62" s="168" t="s">
        <v>329</v>
      </c>
      <c r="G62" s="168" t="s">
        <v>330</v>
      </c>
      <c r="H62" s="162"/>
    </row>
    <row r="63" spans="2:8" ht="48" customHeight="1">
      <c r="B63" s="200" t="s">
        <v>263</v>
      </c>
      <c r="C63" s="200"/>
      <c r="D63" s="204">
        <v>320</v>
      </c>
      <c r="E63" s="204"/>
      <c r="F63" s="168" t="s">
        <v>11</v>
      </c>
      <c r="G63" s="168" t="s">
        <v>11</v>
      </c>
      <c r="H63" s="162"/>
    </row>
    <row r="64" spans="2:8" ht="22.5" customHeight="1">
      <c r="B64" s="209" t="s">
        <v>150</v>
      </c>
      <c r="C64" s="209"/>
      <c r="D64" s="204">
        <v>330</v>
      </c>
      <c r="E64" s="204"/>
      <c r="F64" s="166" t="s">
        <v>331</v>
      </c>
      <c r="G64" s="166" t="s">
        <v>332</v>
      </c>
      <c r="H64" s="162"/>
    </row>
    <row r="65" spans="2:8" ht="27" customHeight="1">
      <c r="B65" s="209" t="s">
        <v>151</v>
      </c>
      <c r="C65" s="209"/>
      <c r="D65" s="204">
        <v>400</v>
      </c>
      <c r="E65" s="204"/>
      <c r="F65" s="166" t="s">
        <v>333</v>
      </c>
      <c r="G65" s="166" t="s">
        <v>334</v>
      </c>
      <c r="H65" s="162"/>
    </row>
    <row r="66" spans="2:8" ht="45" customHeight="1">
      <c r="B66" s="200" t="s">
        <v>152</v>
      </c>
      <c r="C66" s="200"/>
      <c r="D66" s="204">
        <v>500</v>
      </c>
      <c r="E66" s="204"/>
      <c r="F66" s="171">
        <v>7891.59243</v>
      </c>
      <c r="G66" s="171">
        <v>7891.59243</v>
      </c>
      <c r="H66" s="162"/>
    </row>
    <row r="67" spans="2:8" ht="33.75" customHeight="1">
      <c r="B67" s="200" t="s">
        <v>153</v>
      </c>
      <c r="C67" s="200"/>
      <c r="D67" s="204">
        <v>600</v>
      </c>
      <c r="E67" s="204"/>
      <c r="F67" s="168" t="s">
        <v>335</v>
      </c>
      <c r="G67" s="168" t="s">
        <v>336</v>
      </c>
      <c r="H67" s="162"/>
    </row>
    <row r="68" spans="2:8" s="13" customFormat="1" ht="23.25" customHeight="1">
      <c r="B68" s="162"/>
      <c r="C68" s="162"/>
      <c r="D68" s="162"/>
      <c r="E68" s="162"/>
      <c r="F68" s="162"/>
      <c r="G68" s="162"/>
      <c r="H68" s="162"/>
    </row>
    <row r="69" spans="2:7" ht="12">
      <c r="B69" s="79" t="s">
        <v>27</v>
      </c>
      <c r="C69" s="80" t="s">
        <v>303</v>
      </c>
      <c r="D69" s="81"/>
      <c r="E69" s="162"/>
      <c r="F69" s="162"/>
      <c r="G69" s="162"/>
    </row>
    <row r="70" spans="2:7" ht="12">
      <c r="B70" s="81"/>
      <c r="C70" s="82"/>
      <c r="D70" s="81"/>
      <c r="G70"/>
    </row>
    <row r="71" spans="2:7" ht="12">
      <c r="B71" s="81"/>
      <c r="C71" s="82"/>
      <c r="D71" s="81"/>
      <c r="G71"/>
    </row>
    <row r="72" spans="2:7" ht="12">
      <c r="B72" s="81"/>
      <c r="C72" s="82"/>
      <c r="D72" s="81"/>
      <c r="G72"/>
    </row>
    <row r="73" spans="2:7" ht="12">
      <c r="B73" s="79" t="s">
        <v>366</v>
      </c>
      <c r="C73" s="80" t="s">
        <v>365</v>
      </c>
      <c r="D73" s="81"/>
      <c r="G73"/>
    </row>
    <row r="74" spans="2:7" ht="12">
      <c r="B74" s="81"/>
      <c r="C74" s="82"/>
      <c r="D74" s="81"/>
      <c r="G74"/>
    </row>
    <row r="75" spans="2:7" ht="12">
      <c r="B75" s="81"/>
      <c r="C75" s="82"/>
      <c r="D75" s="81"/>
      <c r="G75"/>
    </row>
    <row r="76" spans="2:7" ht="12">
      <c r="B76" s="81"/>
      <c r="C76" s="82"/>
      <c r="D76" s="81"/>
      <c r="G76"/>
    </row>
    <row r="77" spans="2:7" ht="12">
      <c r="B77" s="79" t="s">
        <v>220</v>
      </c>
      <c r="C77" s="80" t="s">
        <v>221</v>
      </c>
      <c r="D77" s="81"/>
      <c r="G77"/>
    </row>
    <row r="78" spans="2:8" ht="12">
      <c r="B78" s="81"/>
      <c r="C78" s="82"/>
      <c r="D78" s="81"/>
      <c r="E78" s="162"/>
      <c r="F78" s="162"/>
      <c r="G78" s="162"/>
      <c r="H78" s="162"/>
    </row>
    <row r="79" spans="2:8" ht="11.25">
      <c r="B79" s="162"/>
      <c r="C79" s="162"/>
      <c r="D79" s="162"/>
      <c r="E79" s="162"/>
      <c r="F79" s="162"/>
      <c r="G79" s="162"/>
      <c r="H79" s="162"/>
    </row>
    <row r="80" spans="2:8" ht="11.25">
      <c r="B80" s="162"/>
      <c r="C80" s="162"/>
      <c r="D80" s="162"/>
      <c r="E80" s="162"/>
      <c r="F80" s="162"/>
      <c r="G80" s="162"/>
      <c r="H80" s="162"/>
    </row>
  </sheetData>
  <sheetProtection/>
  <mergeCells count="117">
    <mergeCell ref="B67:C67"/>
    <mergeCell ref="D67:E67"/>
    <mergeCell ref="B61:C61"/>
    <mergeCell ref="D61:E61"/>
    <mergeCell ref="B62:C62"/>
    <mergeCell ref="D62:E62"/>
    <mergeCell ref="B63:C63"/>
    <mergeCell ref="D63:E63"/>
    <mergeCell ref="B65:C65"/>
    <mergeCell ref="D65:E65"/>
    <mergeCell ref="B56:C56"/>
    <mergeCell ref="D56:E56"/>
    <mergeCell ref="B57:C57"/>
    <mergeCell ref="D57:E57"/>
    <mergeCell ref="B58:C58"/>
    <mergeCell ref="D58:E58"/>
    <mergeCell ref="B53:C53"/>
    <mergeCell ref="D53:E53"/>
    <mergeCell ref="B54:C54"/>
    <mergeCell ref="D54:E54"/>
    <mergeCell ref="B55:C55"/>
    <mergeCell ref="D55:E55"/>
    <mergeCell ref="B46:C46"/>
    <mergeCell ref="D46:E46"/>
    <mergeCell ref="B47:C47"/>
    <mergeCell ref="D47:E47"/>
    <mergeCell ref="B48:C48"/>
    <mergeCell ref="D48:E48"/>
    <mergeCell ref="B43:C43"/>
    <mergeCell ref="D43:E43"/>
    <mergeCell ref="B44:C44"/>
    <mergeCell ref="D44:E44"/>
    <mergeCell ref="B45:C45"/>
    <mergeCell ref="D45:E45"/>
    <mergeCell ref="D38:E38"/>
    <mergeCell ref="B39:C39"/>
    <mergeCell ref="D39:E39"/>
    <mergeCell ref="B40:C40"/>
    <mergeCell ref="D40:E40"/>
    <mergeCell ref="D42:E42"/>
    <mergeCell ref="B31:C31"/>
    <mergeCell ref="D31:E31"/>
    <mergeCell ref="B34:C34"/>
    <mergeCell ref="D34:E34"/>
    <mergeCell ref="B35:C35"/>
    <mergeCell ref="D35:E35"/>
    <mergeCell ref="B28:C28"/>
    <mergeCell ref="D28:E28"/>
    <mergeCell ref="B29:C29"/>
    <mergeCell ref="D29:E29"/>
    <mergeCell ref="B30:C30"/>
    <mergeCell ref="D30:E30"/>
    <mergeCell ref="B26:C26"/>
    <mergeCell ref="D26:E26"/>
    <mergeCell ref="B27:C27"/>
    <mergeCell ref="D27:E27"/>
    <mergeCell ref="D24:E24"/>
    <mergeCell ref="B25:C25"/>
    <mergeCell ref="D25:E25"/>
    <mergeCell ref="B17:C17"/>
    <mergeCell ref="D17:E17"/>
    <mergeCell ref="B18:C18"/>
    <mergeCell ref="D18:E18"/>
    <mergeCell ref="D22:E22"/>
    <mergeCell ref="B23:C23"/>
    <mergeCell ref="D23:E23"/>
    <mergeCell ref="D13:E13"/>
    <mergeCell ref="B14:C14"/>
    <mergeCell ref="D14:E14"/>
    <mergeCell ref="B15:C15"/>
    <mergeCell ref="D15:E15"/>
    <mergeCell ref="B16:C16"/>
    <mergeCell ref="D16:E16"/>
    <mergeCell ref="B66:C66"/>
    <mergeCell ref="D66:E66"/>
    <mergeCell ref="B64:C64"/>
    <mergeCell ref="D64:E64"/>
    <mergeCell ref="B59:C59"/>
    <mergeCell ref="D59:E59"/>
    <mergeCell ref="B60:C60"/>
    <mergeCell ref="D60:E60"/>
    <mergeCell ref="B50:C50"/>
    <mergeCell ref="D50:E50"/>
    <mergeCell ref="B51:C51"/>
    <mergeCell ref="D51:E51"/>
    <mergeCell ref="B49:C49"/>
    <mergeCell ref="D49:E49"/>
    <mergeCell ref="B42:C42"/>
    <mergeCell ref="B37:C37"/>
    <mergeCell ref="D37:E37"/>
    <mergeCell ref="B32:C32"/>
    <mergeCell ref="D32:E32"/>
    <mergeCell ref="B33:C33"/>
    <mergeCell ref="D33:E33"/>
    <mergeCell ref="B36:C36"/>
    <mergeCell ref="D36:E36"/>
    <mergeCell ref="B38:C38"/>
    <mergeCell ref="B52:C52"/>
    <mergeCell ref="D52:E52"/>
    <mergeCell ref="B19:C19"/>
    <mergeCell ref="D19:E19"/>
    <mergeCell ref="B20:C20"/>
    <mergeCell ref="D20:E20"/>
    <mergeCell ref="B21:C21"/>
    <mergeCell ref="D21:E21"/>
    <mergeCell ref="B41:C41"/>
    <mergeCell ref="D41:E41"/>
    <mergeCell ref="B5:C5"/>
    <mergeCell ref="B8:F8"/>
    <mergeCell ref="B6:F6"/>
    <mergeCell ref="B7:F7"/>
    <mergeCell ref="B24:C24"/>
    <mergeCell ref="B22:C22"/>
    <mergeCell ref="B10:G10"/>
    <mergeCell ref="B12:C12"/>
    <mergeCell ref="D12:E12"/>
    <mergeCell ref="B13:C13"/>
  </mergeCells>
  <printOptions/>
  <pageMargins left="0.61" right="0.65" top="0.54" bottom="0.5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5"/>
  <sheetViews>
    <sheetView zoomScalePageLayoutView="0" workbookViewId="0" topLeftCell="A88">
      <selection activeCell="D112" sqref="D112"/>
    </sheetView>
  </sheetViews>
  <sheetFormatPr defaultColWidth="10.66015625" defaultRowHeight="11.25"/>
  <cols>
    <col min="1" max="1" width="2.33203125" style="0" customWidth="1"/>
    <col min="2" max="2" width="67.5" style="0" customWidth="1"/>
    <col min="3" max="3" width="7.33203125" style="1" customWidth="1"/>
    <col min="4" max="4" width="20.16015625" style="69" customWidth="1"/>
    <col min="5" max="5" width="19.5" style="0" customWidth="1"/>
    <col min="6" max="6" width="22.16015625" style="0" customWidth="1"/>
  </cols>
  <sheetData>
    <row r="1" spans="1:6" ht="9" customHeight="1">
      <c r="A1" s="30"/>
      <c r="B1" s="31"/>
      <c r="C1" s="31"/>
      <c r="D1" s="84"/>
      <c r="E1" s="49"/>
      <c r="F1" s="30"/>
    </row>
    <row r="2" spans="1:6" ht="12">
      <c r="A2" s="30"/>
      <c r="B2" s="37"/>
      <c r="C2" s="50"/>
      <c r="D2" s="93"/>
      <c r="E2" s="50"/>
      <c r="F2" s="51" t="s">
        <v>82</v>
      </c>
    </row>
    <row r="3" spans="1:6" ht="12">
      <c r="A3" s="30"/>
      <c r="B3" s="37"/>
      <c r="C3" s="50"/>
      <c r="D3" s="93"/>
      <c r="E3" s="50"/>
      <c r="F3" s="51" t="s">
        <v>0</v>
      </c>
    </row>
    <row r="4" spans="1:6" ht="12">
      <c r="A4" s="30"/>
      <c r="B4" s="37"/>
      <c r="C4" s="50"/>
      <c r="D4" s="93"/>
      <c r="E4" s="50"/>
      <c r="F4" s="51" t="s">
        <v>1</v>
      </c>
    </row>
    <row r="5" spans="1:6" ht="12">
      <c r="A5" s="30"/>
      <c r="B5" s="37"/>
      <c r="C5" s="50"/>
      <c r="D5" s="93"/>
      <c r="E5" s="50"/>
      <c r="F5" s="51" t="s">
        <v>2</v>
      </c>
    </row>
    <row r="6" spans="1:6" ht="12">
      <c r="A6" s="30"/>
      <c r="B6" s="37"/>
      <c r="C6" s="50"/>
      <c r="D6" s="93"/>
      <c r="E6" s="50"/>
      <c r="F6" s="51" t="s">
        <v>3</v>
      </c>
    </row>
    <row r="7" spans="1:6" ht="12">
      <c r="A7" s="30"/>
      <c r="B7" s="37"/>
      <c r="C7" s="50"/>
      <c r="D7" s="93"/>
      <c r="E7" s="50"/>
      <c r="F7" s="51" t="s">
        <v>4</v>
      </c>
    </row>
    <row r="8" spans="1:6" ht="12">
      <c r="A8" s="30"/>
      <c r="B8" s="32" t="s">
        <v>83</v>
      </c>
      <c r="C8" s="52"/>
      <c r="D8" s="94"/>
      <c r="E8" s="52"/>
      <c r="F8" s="52"/>
    </row>
    <row r="9" spans="1:6" ht="14.25" customHeight="1">
      <c r="A9" s="30"/>
      <c r="B9" s="195" t="s">
        <v>346</v>
      </c>
      <c r="C9" s="195"/>
      <c r="D9" s="195"/>
      <c r="E9" s="195"/>
      <c r="F9" s="195"/>
    </row>
    <row r="10" spans="1:6" s="4" customFormat="1" ht="15.75" customHeight="1">
      <c r="A10" s="53"/>
      <c r="B10" s="38" t="s">
        <v>211</v>
      </c>
      <c r="C10" s="39"/>
      <c r="D10" s="95"/>
      <c r="E10" s="38"/>
      <c r="F10" s="38"/>
    </row>
    <row r="11" spans="1:6" ht="17.25" customHeight="1">
      <c r="A11" s="30"/>
      <c r="B11" s="54" t="s">
        <v>5</v>
      </c>
      <c r="C11" s="55"/>
      <c r="D11" s="88"/>
      <c r="E11" s="55"/>
      <c r="F11" s="52"/>
    </row>
    <row r="12" spans="1:6" s="13" customFormat="1" ht="15.75" customHeight="1">
      <c r="A12" s="42"/>
      <c r="B12" s="196" t="s">
        <v>213</v>
      </c>
      <c r="C12" s="197"/>
      <c r="D12" s="197"/>
      <c r="E12" s="197"/>
      <c r="F12" s="216"/>
    </row>
    <row r="13" spans="1:6" s="13" customFormat="1" ht="13.5" customHeight="1">
      <c r="A13" s="42"/>
      <c r="B13" s="196" t="s">
        <v>170</v>
      </c>
      <c r="C13" s="197"/>
      <c r="D13" s="197"/>
      <c r="E13" s="197"/>
      <c r="F13" s="216"/>
    </row>
    <row r="14" spans="1:6" ht="11.25">
      <c r="A14" s="30"/>
      <c r="B14" s="30"/>
      <c r="C14" s="43"/>
      <c r="D14" s="90"/>
      <c r="E14" s="44"/>
      <c r="F14" s="44" t="s">
        <v>6</v>
      </c>
    </row>
    <row r="15" spans="1:6" ht="78.75" customHeight="1">
      <c r="A15" s="30"/>
      <c r="B15" s="48" t="s">
        <v>84</v>
      </c>
      <c r="C15" s="48" t="s">
        <v>7</v>
      </c>
      <c r="D15" s="96" t="s">
        <v>85</v>
      </c>
      <c r="E15" s="48" t="s">
        <v>86</v>
      </c>
      <c r="F15" s="48" t="s">
        <v>87</v>
      </c>
    </row>
    <row r="16" spans="1:6" ht="15" customHeight="1">
      <c r="A16" s="30"/>
      <c r="B16" s="83" t="s">
        <v>171</v>
      </c>
      <c r="C16" s="83" t="s">
        <v>172</v>
      </c>
      <c r="D16" s="97" t="s">
        <v>173</v>
      </c>
      <c r="E16" s="83" t="s">
        <v>182</v>
      </c>
      <c r="F16" s="83" t="s">
        <v>183</v>
      </c>
    </row>
    <row r="17" spans="1:6" ht="14.25" customHeight="1">
      <c r="A17" s="30"/>
      <c r="B17" s="133" t="s">
        <v>88</v>
      </c>
      <c r="C17" s="134">
        <v>100</v>
      </c>
      <c r="D17" s="135">
        <v>7.53</v>
      </c>
      <c r="E17" s="135">
        <v>0.03</v>
      </c>
      <c r="F17" s="136" t="s">
        <v>89</v>
      </c>
    </row>
    <row r="18" spans="1:6" ht="21" customHeight="1">
      <c r="A18" s="30"/>
      <c r="B18" s="137" t="s">
        <v>8</v>
      </c>
      <c r="C18" s="138"/>
      <c r="D18" s="137"/>
      <c r="E18" s="137"/>
      <c r="F18" s="137"/>
    </row>
    <row r="19" spans="1:6" ht="20.25" customHeight="1">
      <c r="A19" s="30"/>
      <c r="B19" s="139" t="s">
        <v>9</v>
      </c>
      <c r="C19" s="140">
        <v>110</v>
      </c>
      <c r="D19" s="141">
        <v>7.53</v>
      </c>
      <c r="E19" s="135">
        <v>0.03</v>
      </c>
      <c r="F19" s="136" t="s">
        <v>89</v>
      </c>
    </row>
    <row r="20" spans="1:6" ht="16.5" customHeight="1">
      <c r="A20" s="30"/>
      <c r="B20" s="142" t="s">
        <v>264</v>
      </c>
      <c r="C20" s="143"/>
      <c r="D20" s="141">
        <v>7.53</v>
      </c>
      <c r="E20" s="135">
        <v>0.03</v>
      </c>
      <c r="F20" s="136" t="s">
        <v>89</v>
      </c>
    </row>
    <row r="21" spans="1:6" ht="16.5" customHeight="1">
      <c r="A21" s="30"/>
      <c r="B21" s="139" t="s">
        <v>10</v>
      </c>
      <c r="C21" s="140">
        <v>120</v>
      </c>
      <c r="D21" s="144"/>
      <c r="E21" s="145" t="s">
        <v>11</v>
      </c>
      <c r="F21" s="136" t="s">
        <v>89</v>
      </c>
    </row>
    <row r="22" spans="1:6" ht="19.5" customHeight="1">
      <c r="A22" s="30"/>
      <c r="B22" s="133" t="s">
        <v>12</v>
      </c>
      <c r="C22" s="134">
        <v>200</v>
      </c>
      <c r="D22" s="145"/>
      <c r="E22" s="145" t="s">
        <v>11</v>
      </c>
      <c r="F22" s="136" t="s">
        <v>89</v>
      </c>
    </row>
    <row r="23" spans="1:6" ht="16.5" customHeight="1">
      <c r="A23" s="30"/>
      <c r="B23" s="137" t="s">
        <v>8</v>
      </c>
      <c r="C23" s="138"/>
      <c r="D23" s="137"/>
      <c r="E23" s="137"/>
      <c r="F23" s="137"/>
    </row>
    <row r="24" spans="1:6" ht="20.25" customHeight="1">
      <c r="A24" s="30"/>
      <c r="B24" s="139" t="s">
        <v>9</v>
      </c>
      <c r="C24" s="140">
        <v>210</v>
      </c>
      <c r="D24" s="144"/>
      <c r="E24" s="145" t="s">
        <v>11</v>
      </c>
      <c r="F24" s="136" t="s">
        <v>89</v>
      </c>
    </row>
    <row r="25" spans="1:6" ht="23.25" customHeight="1">
      <c r="A25" s="30"/>
      <c r="B25" s="139" t="s">
        <v>10</v>
      </c>
      <c r="C25" s="140">
        <v>220</v>
      </c>
      <c r="D25" s="144"/>
      <c r="E25" s="145" t="s">
        <v>11</v>
      </c>
      <c r="F25" s="136" t="s">
        <v>89</v>
      </c>
    </row>
    <row r="26" spans="1:6" ht="32.25" customHeight="1">
      <c r="A26" s="30"/>
      <c r="B26" s="146" t="s">
        <v>90</v>
      </c>
      <c r="C26" s="134">
        <v>300</v>
      </c>
      <c r="D26" s="147">
        <v>13996.99</v>
      </c>
      <c r="E26" s="135">
        <v>62.41</v>
      </c>
      <c r="F26" s="136" t="s">
        <v>89</v>
      </c>
    </row>
    <row r="27" spans="1:6" ht="15.75" customHeight="1">
      <c r="A27" s="30"/>
      <c r="B27" s="148" t="s">
        <v>8</v>
      </c>
      <c r="C27" s="138"/>
      <c r="D27" s="137"/>
      <c r="E27" s="137"/>
      <c r="F27" s="137"/>
    </row>
    <row r="28" spans="1:6" ht="31.5" customHeight="1">
      <c r="A28" s="30"/>
      <c r="B28" s="149" t="s">
        <v>91</v>
      </c>
      <c r="C28" s="134">
        <v>310</v>
      </c>
      <c r="D28" s="147">
        <v>12999.09</v>
      </c>
      <c r="E28" s="135">
        <v>57.96</v>
      </c>
      <c r="F28" s="136" t="s">
        <v>89</v>
      </c>
    </row>
    <row r="29" spans="1:6" ht="28.5" customHeight="1">
      <c r="A29" s="30"/>
      <c r="B29" s="150" t="s">
        <v>92</v>
      </c>
      <c r="C29" s="138"/>
      <c r="D29" s="151"/>
      <c r="E29" s="151"/>
      <c r="F29" s="151"/>
    </row>
    <row r="30" spans="1:6" ht="24" customHeight="1">
      <c r="A30" s="30"/>
      <c r="B30" s="152" t="s">
        <v>93</v>
      </c>
      <c r="C30" s="140">
        <v>311</v>
      </c>
      <c r="D30" s="147">
        <v>3066.73</v>
      </c>
      <c r="E30" s="135">
        <v>13.67</v>
      </c>
      <c r="F30" s="145"/>
    </row>
    <row r="31" spans="1:6" ht="28.5" customHeight="1">
      <c r="A31" s="30"/>
      <c r="B31" s="153" t="s">
        <v>247</v>
      </c>
      <c r="C31" s="143"/>
      <c r="D31" s="147">
        <v>2080.84</v>
      </c>
      <c r="E31" s="135">
        <v>9.28</v>
      </c>
      <c r="F31" s="145" t="s">
        <v>11</v>
      </c>
    </row>
    <row r="32" spans="2:6" ht="23.25" customHeight="1">
      <c r="B32" s="153" t="s">
        <v>299</v>
      </c>
      <c r="C32" s="143"/>
      <c r="D32" s="135">
        <v>985.9</v>
      </c>
      <c r="E32" s="135">
        <v>4.4</v>
      </c>
      <c r="F32" s="145" t="s">
        <v>11</v>
      </c>
    </row>
    <row r="33" spans="1:6" ht="30.75" customHeight="1">
      <c r="A33" s="30"/>
      <c r="B33" s="152" t="s">
        <v>94</v>
      </c>
      <c r="C33" s="140">
        <v>312</v>
      </c>
      <c r="D33" s="145"/>
      <c r="E33" s="145" t="s">
        <v>11</v>
      </c>
      <c r="F33" s="145"/>
    </row>
    <row r="34" spans="1:6" ht="46.5" customHeight="1">
      <c r="A34" s="30"/>
      <c r="B34" s="152" t="s">
        <v>95</v>
      </c>
      <c r="C34" s="140">
        <v>313</v>
      </c>
      <c r="D34" s="145"/>
      <c r="E34" s="145" t="s">
        <v>11</v>
      </c>
      <c r="F34" s="145"/>
    </row>
    <row r="35" spans="1:6" ht="48" customHeight="1">
      <c r="A35" s="30"/>
      <c r="B35" s="152" t="s">
        <v>96</v>
      </c>
      <c r="C35" s="140">
        <v>314</v>
      </c>
      <c r="D35" s="147">
        <v>1025.4</v>
      </c>
      <c r="E35" s="135">
        <v>4.57</v>
      </c>
      <c r="F35" s="136" t="s">
        <v>89</v>
      </c>
    </row>
    <row r="36" spans="1:6" ht="33" customHeight="1">
      <c r="A36" s="30"/>
      <c r="B36" s="153" t="s">
        <v>307</v>
      </c>
      <c r="C36" s="143"/>
      <c r="D36" s="147">
        <v>1025.4</v>
      </c>
      <c r="E36" s="135">
        <v>4.57</v>
      </c>
      <c r="F36" s="145" t="s">
        <v>11</v>
      </c>
    </row>
    <row r="37" spans="1:6" ht="36" customHeight="1">
      <c r="A37" s="30"/>
      <c r="B37" s="152" t="s">
        <v>97</v>
      </c>
      <c r="C37" s="140">
        <v>315</v>
      </c>
      <c r="D37" s="147">
        <v>7332.73</v>
      </c>
      <c r="E37" s="135">
        <v>32.7</v>
      </c>
      <c r="F37" s="145"/>
    </row>
    <row r="38" spans="1:6" ht="27" customHeight="1">
      <c r="A38" s="30"/>
      <c r="B38" s="153" t="s">
        <v>305</v>
      </c>
      <c r="C38" s="143"/>
      <c r="D38" s="135">
        <v>622.17</v>
      </c>
      <c r="E38" s="135">
        <v>2.77</v>
      </c>
      <c r="F38" s="145" t="s">
        <v>11</v>
      </c>
    </row>
    <row r="39" spans="1:6" ht="27.75" customHeight="1">
      <c r="A39" s="30"/>
      <c r="B39" s="153" t="s">
        <v>249</v>
      </c>
      <c r="C39" s="143"/>
      <c r="D39" s="135">
        <v>881.57</v>
      </c>
      <c r="E39" s="135">
        <v>3.93</v>
      </c>
      <c r="F39" s="145" t="s">
        <v>11</v>
      </c>
    </row>
    <row r="40" spans="1:6" ht="27.75" customHeight="1">
      <c r="A40" s="30"/>
      <c r="B40" s="153" t="s">
        <v>284</v>
      </c>
      <c r="C40" s="143"/>
      <c r="D40" s="147">
        <v>2201.29</v>
      </c>
      <c r="E40" s="135">
        <v>9.82</v>
      </c>
      <c r="F40" s="145" t="s">
        <v>11</v>
      </c>
    </row>
    <row r="41" spans="1:6" ht="42.75" customHeight="1">
      <c r="A41" s="30"/>
      <c r="B41" s="153" t="s">
        <v>245</v>
      </c>
      <c r="C41" s="143"/>
      <c r="D41" s="147">
        <v>2216.68</v>
      </c>
      <c r="E41" s="135">
        <v>9.88</v>
      </c>
      <c r="F41" s="145" t="s">
        <v>11</v>
      </c>
    </row>
    <row r="42" spans="1:6" ht="38.25" customHeight="1">
      <c r="A42" s="30"/>
      <c r="B42" s="153" t="s">
        <v>248</v>
      </c>
      <c r="C42" s="143"/>
      <c r="D42" s="147">
        <v>1411.02</v>
      </c>
      <c r="E42" s="135">
        <v>6.29</v>
      </c>
      <c r="F42" s="145" t="s">
        <v>11</v>
      </c>
    </row>
    <row r="43" spans="2:6" ht="39" customHeight="1">
      <c r="B43" s="152" t="s">
        <v>98</v>
      </c>
      <c r="C43" s="140">
        <v>316</v>
      </c>
      <c r="D43" s="145"/>
      <c r="E43" s="145" t="s">
        <v>11</v>
      </c>
      <c r="F43" s="145"/>
    </row>
    <row r="44" spans="2:6" ht="24" customHeight="1">
      <c r="B44" s="152" t="s">
        <v>99</v>
      </c>
      <c r="C44" s="140">
        <v>317</v>
      </c>
      <c r="D44" s="147">
        <v>1088.77</v>
      </c>
      <c r="E44" s="135">
        <v>4.85</v>
      </c>
      <c r="F44" s="136" t="s">
        <v>89</v>
      </c>
    </row>
    <row r="45" spans="2:6" ht="37.5" customHeight="1">
      <c r="B45" s="153" t="s">
        <v>279</v>
      </c>
      <c r="C45" s="143"/>
      <c r="D45" s="135">
        <v>0.76</v>
      </c>
      <c r="E45" s="135">
        <v>0</v>
      </c>
      <c r="F45" s="145" t="s">
        <v>11</v>
      </c>
    </row>
    <row r="46" spans="2:6" ht="44.25" customHeight="1">
      <c r="B46" s="153" t="s">
        <v>278</v>
      </c>
      <c r="C46" s="143"/>
      <c r="D46" s="147">
        <v>1088.01</v>
      </c>
      <c r="E46" s="135">
        <v>4.85</v>
      </c>
      <c r="F46" s="145" t="s">
        <v>11</v>
      </c>
    </row>
    <row r="47" spans="2:6" ht="35.25" customHeight="1">
      <c r="B47" s="152" t="s">
        <v>100</v>
      </c>
      <c r="C47" s="140">
        <v>318</v>
      </c>
      <c r="D47" s="145"/>
      <c r="E47" s="145" t="s">
        <v>11</v>
      </c>
      <c r="F47" s="145"/>
    </row>
    <row r="48" spans="2:6" ht="34.5" customHeight="1">
      <c r="B48" s="149" t="s">
        <v>101</v>
      </c>
      <c r="C48" s="134">
        <v>320</v>
      </c>
      <c r="D48" s="135">
        <v>997.9</v>
      </c>
      <c r="E48" s="135">
        <v>4.45</v>
      </c>
      <c r="F48" s="136" t="s">
        <v>89</v>
      </c>
    </row>
    <row r="49" spans="2:6" ht="30" customHeight="1">
      <c r="B49" s="150" t="s">
        <v>92</v>
      </c>
      <c r="C49" s="138"/>
      <c r="D49" s="151"/>
      <c r="E49" s="151"/>
      <c r="F49" s="151"/>
    </row>
    <row r="50" spans="2:6" ht="30.75" customHeight="1">
      <c r="B50" s="152" t="s">
        <v>93</v>
      </c>
      <c r="C50" s="140">
        <v>321</v>
      </c>
      <c r="D50" s="145"/>
      <c r="E50" s="145" t="s">
        <v>11</v>
      </c>
      <c r="F50" s="136"/>
    </row>
    <row r="51" spans="2:6" ht="29.25" customHeight="1">
      <c r="B51" s="152" t="s">
        <v>94</v>
      </c>
      <c r="C51" s="140">
        <v>322</v>
      </c>
      <c r="D51" s="145"/>
      <c r="E51" s="145" t="s">
        <v>11</v>
      </c>
      <c r="F51" s="136"/>
    </row>
    <row r="52" spans="2:6" ht="27.75" customHeight="1">
      <c r="B52" s="152" t="s">
        <v>95</v>
      </c>
      <c r="C52" s="140">
        <v>323</v>
      </c>
      <c r="D52" s="145"/>
      <c r="E52" s="145" t="s">
        <v>11</v>
      </c>
      <c r="F52" s="136"/>
    </row>
    <row r="53" spans="2:6" s="77" customFormat="1" ht="35.25" customHeight="1">
      <c r="B53" s="152" t="s">
        <v>96</v>
      </c>
      <c r="C53" s="140">
        <v>324</v>
      </c>
      <c r="D53" s="135">
        <v>997.9</v>
      </c>
      <c r="E53" s="135">
        <v>4.45</v>
      </c>
      <c r="F53" s="136" t="s">
        <v>89</v>
      </c>
    </row>
    <row r="54" spans="2:6" s="77" customFormat="1" ht="36.75" customHeight="1">
      <c r="B54" s="153" t="s">
        <v>360</v>
      </c>
      <c r="C54" s="143"/>
      <c r="D54" s="135">
        <v>997.9</v>
      </c>
      <c r="E54" s="135">
        <v>4.45</v>
      </c>
      <c r="F54" s="145" t="s">
        <v>11</v>
      </c>
    </row>
    <row r="55" spans="2:6" s="77" customFormat="1" ht="33.75" customHeight="1">
      <c r="B55" s="152" t="s">
        <v>97</v>
      </c>
      <c r="C55" s="140">
        <v>325</v>
      </c>
      <c r="D55" s="145"/>
      <c r="E55" s="145" t="s">
        <v>11</v>
      </c>
      <c r="F55" s="136"/>
    </row>
    <row r="56" spans="2:6" s="77" customFormat="1" ht="27.75" customHeight="1">
      <c r="B56" s="152" t="s">
        <v>98</v>
      </c>
      <c r="C56" s="140">
        <v>326</v>
      </c>
      <c r="D56" s="145"/>
      <c r="E56" s="145" t="s">
        <v>11</v>
      </c>
      <c r="F56" s="136"/>
    </row>
    <row r="57" spans="2:6" s="77" customFormat="1" ht="26.25" customHeight="1">
      <c r="B57" s="152" t="s">
        <v>99</v>
      </c>
      <c r="C57" s="140">
        <v>327</v>
      </c>
      <c r="D57" s="145"/>
      <c r="E57" s="145" t="s">
        <v>11</v>
      </c>
      <c r="F57" s="136" t="s">
        <v>89</v>
      </c>
    </row>
    <row r="58" spans="2:6" s="77" customFormat="1" ht="33" customHeight="1">
      <c r="B58" s="152" t="s">
        <v>102</v>
      </c>
      <c r="C58" s="140">
        <v>328</v>
      </c>
      <c r="D58" s="145"/>
      <c r="E58" s="145" t="s">
        <v>11</v>
      </c>
      <c r="F58" s="136"/>
    </row>
    <row r="59" spans="2:6" s="77" customFormat="1" ht="28.5" customHeight="1">
      <c r="B59" s="152" t="s">
        <v>100</v>
      </c>
      <c r="C59" s="140">
        <v>329</v>
      </c>
      <c r="D59" s="145"/>
      <c r="E59" s="145" t="s">
        <v>11</v>
      </c>
      <c r="F59" s="136"/>
    </row>
    <row r="60" spans="2:6" s="98" customFormat="1" ht="28.5" customHeight="1">
      <c r="B60" s="146" t="s">
        <v>13</v>
      </c>
      <c r="C60" s="134">
        <v>400</v>
      </c>
      <c r="D60" s="147">
        <v>2135.5</v>
      </c>
      <c r="E60" s="135">
        <v>9.52</v>
      </c>
      <c r="F60" s="136" t="s">
        <v>89</v>
      </c>
    </row>
    <row r="61" spans="2:6" s="77" customFormat="1" ht="33.75" customHeight="1">
      <c r="B61" s="148" t="s">
        <v>8</v>
      </c>
      <c r="C61" s="138"/>
      <c r="D61" s="137"/>
      <c r="E61" s="137"/>
      <c r="F61" s="137"/>
    </row>
    <row r="62" spans="2:6" s="77" customFormat="1" ht="30" customHeight="1">
      <c r="B62" s="154" t="s">
        <v>93</v>
      </c>
      <c r="C62" s="140">
        <v>410</v>
      </c>
      <c r="D62" s="135">
        <v>997.71</v>
      </c>
      <c r="E62" s="135">
        <v>4.45</v>
      </c>
      <c r="F62" s="136"/>
    </row>
    <row r="63" spans="2:6" s="77" customFormat="1" ht="30.75" customHeight="1">
      <c r="B63" s="153" t="s">
        <v>306</v>
      </c>
      <c r="C63" s="143"/>
      <c r="D63" s="135">
        <v>997.71</v>
      </c>
      <c r="E63" s="135">
        <v>4.45</v>
      </c>
      <c r="F63" s="145" t="s">
        <v>11</v>
      </c>
    </row>
    <row r="64" spans="2:6" ht="33" customHeight="1">
      <c r="B64" s="154" t="s">
        <v>94</v>
      </c>
      <c r="C64" s="140">
        <v>420</v>
      </c>
      <c r="D64" s="145"/>
      <c r="E64" s="145" t="s">
        <v>11</v>
      </c>
      <c r="F64" s="136"/>
    </row>
    <row r="65" spans="2:6" ht="36.75" customHeight="1">
      <c r="B65" s="154" t="s">
        <v>95</v>
      </c>
      <c r="C65" s="140">
        <v>430</v>
      </c>
      <c r="D65" s="145"/>
      <c r="E65" s="145" t="s">
        <v>11</v>
      </c>
      <c r="F65" s="136"/>
    </row>
    <row r="66" spans="2:6" ht="27" customHeight="1">
      <c r="B66" s="154" t="s">
        <v>96</v>
      </c>
      <c r="C66" s="140">
        <v>440</v>
      </c>
      <c r="D66" s="147">
        <v>1137.79</v>
      </c>
      <c r="E66" s="135">
        <v>5.07</v>
      </c>
      <c r="F66" s="136" t="s">
        <v>89</v>
      </c>
    </row>
    <row r="67" spans="2:6" ht="26.25" customHeight="1">
      <c r="B67" s="153" t="s">
        <v>300</v>
      </c>
      <c r="C67" s="143"/>
      <c r="D67" s="135">
        <v>167.79</v>
      </c>
      <c r="E67" s="135">
        <v>0.75</v>
      </c>
      <c r="F67" s="145" t="s">
        <v>11</v>
      </c>
    </row>
    <row r="68" spans="2:6" ht="24" customHeight="1">
      <c r="B68" s="153" t="s">
        <v>301</v>
      </c>
      <c r="C68" s="143"/>
      <c r="D68" s="135">
        <v>970</v>
      </c>
      <c r="E68" s="135">
        <v>4.33</v>
      </c>
      <c r="F68" s="145" t="s">
        <v>11</v>
      </c>
    </row>
    <row r="69" spans="2:6" ht="28.5" customHeight="1">
      <c r="B69" s="154" t="s">
        <v>97</v>
      </c>
      <c r="C69" s="140">
        <v>450</v>
      </c>
      <c r="D69" s="145"/>
      <c r="E69" s="145" t="s">
        <v>11</v>
      </c>
      <c r="F69" s="136"/>
    </row>
    <row r="70" spans="2:6" ht="22.5" customHeight="1">
      <c r="B70" s="154" t="s">
        <v>98</v>
      </c>
      <c r="C70" s="140">
        <v>460</v>
      </c>
      <c r="D70" s="145"/>
      <c r="E70" s="145" t="s">
        <v>11</v>
      </c>
      <c r="F70" s="136"/>
    </row>
    <row r="71" spans="2:6" ht="31.5" customHeight="1">
      <c r="B71" s="154" t="s">
        <v>99</v>
      </c>
      <c r="C71" s="140">
        <v>470</v>
      </c>
      <c r="D71" s="145"/>
      <c r="E71" s="145" t="s">
        <v>11</v>
      </c>
      <c r="F71" s="136" t="s">
        <v>89</v>
      </c>
    </row>
    <row r="72" spans="2:6" ht="63" customHeight="1">
      <c r="B72" s="154" t="s">
        <v>102</v>
      </c>
      <c r="C72" s="140">
        <v>480</v>
      </c>
      <c r="D72" s="145"/>
      <c r="E72" s="145" t="s">
        <v>11</v>
      </c>
      <c r="F72" s="136"/>
    </row>
    <row r="73" spans="2:6" ht="32.25" customHeight="1">
      <c r="B73" s="154" t="s">
        <v>100</v>
      </c>
      <c r="C73" s="140">
        <v>490</v>
      </c>
      <c r="D73" s="145"/>
      <c r="E73" s="145" t="s">
        <v>11</v>
      </c>
      <c r="F73" s="136"/>
    </row>
    <row r="74" spans="2:6" ht="36" customHeight="1">
      <c r="B74" s="154" t="s">
        <v>46</v>
      </c>
      <c r="C74" s="140">
        <v>491</v>
      </c>
      <c r="D74" s="145"/>
      <c r="E74" s="145" t="s">
        <v>11</v>
      </c>
      <c r="F74" s="136" t="s">
        <v>89</v>
      </c>
    </row>
    <row r="75" spans="2:6" ht="33" customHeight="1">
      <c r="B75" s="146" t="s">
        <v>103</v>
      </c>
      <c r="C75" s="134">
        <v>500</v>
      </c>
      <c r="D75" s="145"/>
      <c r="E75" s="145" t="s">
        <v>11</v>
      </c>
      <c r="F75" s="136" t="s">
        <v>89</v>
      </c>
    </row>
    <row r="76" spans="2:6" ht="27.75" customHeight="1">
      <c r="B76" s="148" t="s">
        <v>8</v>
      </c>
      <c r="C76" s="138"/>
      <c r="D76" s="137"/>
      <c r="E76" s="137"/>
      <c r="F76" s="137"/>
    </row>
    <row r="77" spans="2:6" ht="26.25" customHeight="1">
      <c r="B77" s="149" t="s">
        <v>104</v>
      </c>
      <c r="C77" s="134">
        <v>510</v>
      </c>
      <c r="D77" s="145"/>
      <c r="E77" s="145" t="s">
        <v>11</v>
      </c>
      <c r="F77" s="136"/>
    </row>
    <row r="78" spans="2:6" ht="24" customHeight="1">
      <c r="B78" s="154" t="s">
        <v>105</v>
      </c>
      <c r="C78" s="140">
        <v>520</v>
      </c>
      <c r="D78" s="145"/>
      <c r="E78" s="145" t="s">
        <v>11</v>
      </c>
      <c r="F78" s="136"/>
    </row>
    <row r="79" spans="2:6" ht="41.25" customHeight="1">
      <c r="B79" s="154" t="s">
        <v>106</v>
      </c>
      <c r="C79" s="140">
        <v>530</v>
      </c>
      <c r="D79" s="145"/>
      <c r="E79" s="145" t="s">
        <v>11</v>
      </c>
      <c r="F79" s="136"/>
    </row>
    <row r="80" spans="2:6" ht="25.5" customHeight="1">
      <c r="B80" s="154" t="s">
        <v>107</v>
      </c>
      <c r="C80" s="140">
        <v>540</v>
      </c>
      <c r="D80" s="145"/>
      <c r="E80" s="145" t="s">
        <v>11</v>
      </c>
      <c r="F80" s="136"/>
    </row>
    <row r="81" spans="2:6" ht="46.5" customHeight="1">
      <c r="B81" s="155" t="s">
        <v>265</v>
      </c>
      <c r="C81" s="140">
        <v>600</v>
      </c>
      <c r="D81" s="145"/>
      <c r="E81" s="145" t="s">
        <v>11</v>
      </c>
      <c r="F81" s="136"/>
    </row>
    <row r="82" spans="2:6" ht="21" customHeight="1">
      <c r="B82" s="155" t="s">
        <v>266</v>
      </c>
      <c r="C82" s="140">
        <v>700</v>
      </c>
      <c r="D82" s="145"/>
      <c r="E82" s="145" t="s">
        <v>11</v>
      </c>
      <c r="F82" s="136" t="s">
        <v>89</v>
      </c>
    </row>
    <row r="83" spans="2:6" ht="33" customHeight="1">
      <c r="B83" s="139" t="s">
        <v>267</v>
      </c>
      <c r="C83" s="140">
        <v>800</v>
      </c>
      <c r="D83" s="145"/>
      <c r="E83" s="145" t="s">
        <v>11</v>
      </c>
      <c r="F83" s="136" t="s">
        <v>89</v>
      </c>
    </row>
    <row r="84" spans="2:6" ht="57.75" customHeight="1">
      <c r="B84" s="155" t="s">
        <v>268</v>
      </c>
      <c r="C84" s="140">
        <v>900</v>
      </c>
      <c r="D84" s="145"/>
      <c r="E84" s="145" t="s">
        <v>11</v>
      </c>
      <c r="F84" s="136" t="s">
        <v>89</v>
      </c>
    </row>
    <row r="85" spans="2:6" ht="11.25">
      <c r="B85" s="155" t="s">
        <v>142</v>
      </c>
      <c r="C85" s="140">
        <v>1000</v>
      </c>
      <c r="D85" s="145"/>
      <c r="E85" s="145" t="s">
        <v>11</v>
      </c>
      <c r="F85" s="136" t="s">
        <v>89</v>
      </c>
    </row>
    <row r="86" spans="2:6" ht="11.25">
      <c r="B86" s="155" t="s">
        <v>269</v>
      </c>
      <c r="C86" s="140">
        <v>1100</v>
      </c>
      <c r="D86" s="145"/>
      <c r="E86" s="145" t="s">
        <v>11</v>
      </c>
      <c r="F86" s="136" t="s">
        <v>89</v>
      </c>
    </row>
    <row r="87" spans="2:6" ht="11.25">
      <c r="B87" s="146" t="s">
        <v>14</v>
      </c>
      <c r="C87" s="134">
        <v>1200</v>
      </c>
      <c r="D87" s="147">
        <v>6286.53</v>
      </c>
      <c r="E87" s="135">
        <v>28.03</v>
      </c>
      <c r="F87" s="136" t="s">
        <v>89</v>
      </c>
    </row>
    <row r="88" spans="2:6" ht="23.25" customHeight="1">
      <c r="B88" s="148" t="s">
        <v>8</v>
      </c>
      <c r="C88" s="138"/>
      <c r="D88" s="137"/>
      <c r="E88" s="137"/>
      <c r="F88" s="137"/>
    </row>
    <row r="89" spans="2:6" ht="22.5">
      <c r="B89" s="154" t="s">
        <v>15</v>
      </c>
      <c r="C89" s="140">
        <v>1210</v>
      </c>
      <c r="D89" s="147">
        <v>6001.45</v>
      </c>
      <c r="E89" s="135">
        <v>26.76</v>
      </c>
      <c r="F89" s="136" t="s">
        <v>89</v>
      </c>
    </row>
    <row r="90" spans="2:6" ht="44.25" customHeight="1">
      <c r="B90" s="154" t="s">
        <v>16</v>
      </c>
      <c r="C90" s="140">
        <v>1220</v>
      </c>
      <c r="D90" s="145"/>
      <c r="E90" s="145" t="s">
        <v>11</v>
      </c>
      <c r="F90" s="136" t="s">
        <v>89</v>
      </c>
    </row>
    <row r="91" spans="2:6" ht="22.5">
      <c r="B91" s="154" t="s">
        <v>17</v>
      </c>
      <c r="C91" s="140">
        <v>1230</v>
      </c>
      <c r="D91" s="135">
        <v>285.08</v>
      </c>
      <c r="E91" s="135">
        <v>1.27</v>
      </c>
      <c r="F91" s="136" t="s">
        <v>89</v>
      </c>
    </row>
    <row r="92" spans="2:6" ht="11.25">
      <c r="B92" s="154" t="s">
        <v>18</v>
      </c>
      <c r="C92" s="140">
        <v>1240</v>
      </c>
      <c r="D92" s="156"/>
      <c r="E92" s="156" t="s">
        <v>11</v>
      </c>
      <c r="F92" s="161" t="s">
        <v>89</v>
      </c>
    </row>
    <row r="93" spans="2:6" ht="22.5">
      <c r="B93" s="157" t="s">
        <v>108</v>
      </c>
      <c r="C93" s="158">
        <v>1300</v>
      </c>
      <c r="D93" s="159">
        <v>22426.54</v>
      </c>
      <c r="E93" s="160">
        <v>100</v>
      </c>
      <c r="F93" s="172" t="s">
        <v>89</v>
      </c>
    </row>
    <row r="94" spans="2:4" ht="12">
      <c r="B94" s="81"/>
      <c r="C94" s="82"/>
      <c r="D94" s="81"/>
    </row>
    <row r="95" spans="2:4" ht="12">
      <c r="B95" s="81"/>
      <c r="C95" s="82"/>
      <c r="D95" s="81"/>
    </row>
    <row r="96" spans="2:4" ht="12">
      <c r="B96" s="79" t="s">
        <v>27</v>
      </c>
      <c r="C96" s="80" t="s">
        <v>303</v>
      </c>
      <c r="D96" s="81"/>
    </row>
    <row r="97" spans="2:4" ht="12">
      <c r="B97" s="81"/>
      <c r="C97" s="82"/>
      <c r="D97" s="81"/>
    </row>
    <row r="98" spans="2:4" ht="12">
      <c r="B98" s="81"/>
      <c r="C98" s="82"/>
      <c r="D98" s="81"/>
    </row>
    <row r="99" spans="2:4" ht="12">
      <c r="B99" s="81"/>
      <c r="C99" s="82"/>
      <c r="D99" s="81"/>
    </row>
    <row r="100" spans="2:4" ht="12">
      <c r="B100" s="79" t="s">
        <v>366</v>
      </c>
      <c r="C100" s="80" t="s">
        <v>365</v>
      </c>
      <c r="D100" s="81"/>
    </row>
    <row r="101" spans="2:4" ht="12">
      <c r="B101" s="81"/>
      <c r="C101" s="82"/>
      <c r="D101" s="81"/>
    </row>
    <row r="102" spans="2:4" ht="12">
      <c r="B102" s="81"/>
      <c r="C102" s="82"/>
      <c r="D102" s="81"/>
    </row>
    <row r="103" spans="2:4" ht="12">
      <c r="B103" s="81"/>
      <c r="C103" s="82"/>
      <c r="D103" s="81"/>
    </row>
    <row r="104" spans="2:4" ht="12">
      <c r="B104" s="79" t="s">
        <v>220</v>
      </c>
      <c r="C104" s="80" t="s">
        <v>221</v>
      </c>
      <c r="D104" s="81"/>
    </row>
    <row r="105" spans="2:4" ht="12">
      <c r="B105" s="81"/>
      <c r="C105" s="82"/>
      <c r="D105" s="81"/>
    </row>
  </sheetData>
  <sheetProtection/>
  <mergeCells count="3">
    <mergeCell ref="B9:F9"/>
    <mergeCell ref="B12:F12"/>
    <mergeCell ref="B13:F13"/>
  </mergeCells>
  <printOptions/>
  <pageMargins left="0.5905511811023623" right="0.6299212598425197" top="0.6299212598425197" bottom="0.6692913385826772" header="0.5118110236220472" footer="0.5118110236220472"/>
  <pageSetup fitToHeight="2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31"/>
  <sheetViews>
    <sheetView zoomScalePageLayoutView="0" workbookViewId="0" topLeftCell="A48">
      <selection activeCell="E63" sqref="E63"/>
    </sheetView>
  </sheetViews>
  <sheetFormatPr defaultColWidth="10.66015625" defaultRowHeight="11.25"/>
  <cols>
    <col min="1" max="1" width="2.33203125" style="0" customWidth="1"/>
    <col min="2" max="2" width="67.5" style="0" customWidth="1"/>
    <col min="3" max="3" width="7.33203125" style="1" customWidth="1"/>
    <col min="4" max="4" width="24" style="0" customWidth="1"/>
    <col min="5" max="5" width="25.66015625" style="0" customWidth="1"/>
  </cols>
  <sheetData>
    <row r="1" spans="2:5" ht="9" customHeight="1">
      <c r="B1" s="2"/>
      <c r="C1" s="2"/>
      <c r="D1" s="3"/>
      <c r="E1" s="3"/>
    </row>
    <row r="2" spans="2:5" s="4" customFormat="1" ht="12" customHeight="1">
      <c r="B2" s="5"/>
      <c r="C2" s="6"/>
      <c r="D2" s="6"/>
      <c r="E2" s="7" t="s">
        <v>28</v>
      </c>
    </row>
    <row r="3" spans="2:5" s="4" customFormat="1" ht="12" customHeight="1">
      <c r="B3" s="5"/>
      <c r="C3" s="6"/>
      <c r="D3" s="6"/>
      <c r="E3" s="7" t="s">
        <v>0</v>
      </c>
    </row>
    <row r="4" spans="2:5" s="4" customFormat="1" ht="12" customHeight="1">
      <c r="B4" s="5"/>
      <c r="C4" s="6"/>
      <c r="D4" s="6"/>
      <c r="E4" s="7" t="s">
        <v>1</v>
      </c>
    </row>
    <row r="5" spans="2:5" s="4" customFormat="1" ht="12" customHeight="1">
      <c r="B5" s="5"/>
      <c r="C5" s="6"/>
      <c r="D5" s="6"/>
      <c r="E5" s="7" t="s">
        <v>2</v>
      </c>
    </row>
    <row r="6" spans="2:5" s="4" customFormat="1" ht="12" customHeight="1">
      <c r="B6" s="5"/>
      <c r="C6" s="6"/>
      <c r="D6" s="6"/>
      <c r="E6" s="7" t="s">
        <v>3</v>
      </c>
    </row>
    <row r="7" spans="2:5" s="4" customFormat="1" ht="12" customHeight="1">
      <c r="B7" s="5"/>
      <c r="C7" s="6"/>
      <c r="D7" s="6"/>
      <c r="E7" s="7" t="s">
        <v>4</v>
      </c>
    </row>
    <row r="8" spans="2:5" s="4" customFormat="1" ht="15.75" customHeight="1">
      <c r="B8" s="8" t="s">
        <v>29</v>
      </c>
      <c r="C8" s="9"/>
      <c r="D8" s="9"/>
      <c r="E8" s="9"/>
    </row>
    <row r="9" spans="2:5" s="4" customFormat="1" ht="24" customHeight="1">
      <c r="B9" s="8" t="s">
        <v>344</v>
      </c>
      <c r="C9" s="9"/>
      <c r="D9" s="9"/>
      <c r="E9" s="9"/>
    </row>
    <row r="10" spans="2:5" ht="32.25" customHeight="1">
      <c r="B10" s="38" t="s">
        <v>211</v>
      </c>
      <c r="C10" s="11"/>
      <c r="D10" s="11"/>
      <c r="E10" s="11"/>
    </row>
    <row r="11" spans="2:5" ht="22.5" customHeight="1">
      <c r="B11" s="12" t="s">
        <v>5</v>
      </c>
      <c r="C11" s="11"/>
      <c r="D11" s="11"/>
      <c r="E11" s="11"/>
    </row>
    <row r="12" spans="2:5" s="13" customFormat="1" ht="24.75" customHeight="1">
      <c r="B12" s="193" t="s">
        <v>213</v>
      </c>
      <c r="C12" s="194"/>
      <c r="D12" s="193"/>
      <c r="E12" s="193"/>
    </row>
    <row r="13" spans="2:5" s="13" customFormat="1" ht="23.25" customHeight="1">
      <c r="B13" s="194" t="s">
        <v>170</v>
      </c>
      <c r="C13" s="194"/>
      <c r="D13" s="194"/>
      <c r="E13" s="194"/>
    </row>
    <row r="14" ht="11.25">
      <c r="E14" s="14" t="s">
        <v>6</v>
      </c>
    </row>
    <row r="15" spans="2:5" ht="24" customHeight="1">
      <c r="B15" s="15" t="s">
        <v>30</v>
      </c>
      <c r="C15" s="15" t="s">
        <v>7</v>
      </c>
      <c r="D15" s="15" t="s">
        <v>31</v>
      </c>
      <c r="E15" s="15" t="s">
        <v>32</v>
      </c>
    </row>
    <row r="16" spans="2:5" ht="12.75">
      <c r="B16" s="71">
        <v>1</v>
      </c>
      <c r="C16" s="71">
        <v>2</v>
      </c>
      <c r="D16" s="71">
        <v>3</v>
      </c>
      <c r="E16" s="71">
        <v>4</v>
      </c>
    </row>
    <row r="17" spans="2:5" ht="16.5" customHeight="1">
      <c r="B17" s="72" t="s">
        <v>33</v>
      </c>
      <c r="C17" s="73" t="s">
        <v>174</v>
      </c>
      <c r="D17" s="190">
        <f>58920761.9/1000</f>
        <v>58920.7619</v>
      </c>
      <c r="E17" s="190">
        <f>34873165.9/1000</f>
        <v>34873.1659</v>
      </c>
    </row>
    <row r="18" spans="2:5" ht="16.5" customHeight="1">
      <c r="B18" s="72" t="s">
        <v>34</v>
      </c>
      <c r="C18" s="73" t="s">
        <v>175</v>
      </c>
      <c r="D18" s="190">
        <f>(55378232.9+36907.48)/1000</f>
        <v>55415.14038</v>
      </c>
      <c r="E18" s="190">
        <f>(35984426.67+23460.58)/1000</f>
        <v>36007.88725</v>
      </c>
    </row>
    <row r="19" spans="2:5" ht="15" customHeight="1">
      <c r="B19" s="72" t="s">
        <v>35</v>
      </c>
      <c r="C19" s="73" t="s">
        <v>176</v>
      </c>
      <c r="D19" s="190">
        <f>D17-D18</f>
        <v>3505.6215200000006</v>
      </c>
      <c r="E19" s="190">
        <f>E17-E18</f>
        <v>-1134.7213499999998</v>
      </c>
    </row>
    <row r="20" spans="2:5" ht="34.5" customHeight="1">
      <c r="B20" s="112" t="s">
        <v>36</v>
      </c>
      <c r="C20" s="73" t="s">
        <v>177</v>
      </c>
      <c r="D20" s="190">
        <v>0</v>
      </c>
      <c r="E20" s="190">
        <v>0</v>
      </c>
    </row>
    <row r="21" spans="2:5" ht="26.25" customHeight="1">
      <c r="B21" s="74" t="s">
        <v>37</v>
      </c>
      <c r="C21" s="73" t="s">
        <v>178</v>
      </c>
      <c r="D21" s="190">
        <v>0</v>
      </c>
      <c r="E21" s="190">
        <v>0</v>
      </c>
    </row>
    <row r="22" spans="2:5" ht="33.75" customHeight="1">
      <c r="B22" s="74" t="s">
        <v>226</v>
      </c>
      <c r="C22" s="73" t="s">
        <v>179</v>
      </c>
      <c r="D22" s="190">
        <v>0</v>
      </c>
      <c r="E22" s="190">
        <v>0</v>
      </c>
    </row>
    <row r="23" spans="2:5" ht="15.75" customHeight="1">
      <c r="B23" s="74" t="s">
        <v>38</v>
      </c>
      <c r="C23" s="73" t="s">
        <v>180</v>
      </c>
      <c r="D23" s="190">
        <v>0</v>
      </c>
      <c r="E23" s="190">
        <v>0</v>
      </c>
    </row>
    <row r="24" spans="2:5" ht="17.25" customHeight="1">
      <c r="B24" s="74" t="s">
        <v>39</v>
      </c>
      <c r="C24" s="73" t="s">
        <v>181</v>
      </c>
      <c r="D24" s="190">
        <v>0</v>
      </c>
      <c r="E24" s="190">
        <v>0</v>
      </c>
    </row>
    <row r="25" spans="2:5" ht="12.75" customHeight="1">
      <c r="B25" s="74" t="s">
        <v>227</v>
      </c>
      <c r="C25" s="73" t="s">
        <v>202</v>
      </c>
      <c r="D25" s="190">
        <v>0</v>
      </c>
      <c r="E25" s="190">
        <v>0</v>
      </c>
    </row>
    <row r="26" spans="2:5" ht="15" customHeight="1">
      <c r="B26" s="74" t="s">
        <v>40</v>
      </c>
      <c r="C26" s="75" t="s">
        <v>184</v>
      </c>
      <c r="D26" s="190">
        <f>((285075-100657.5)-(223290-4220)+324370)/1000</f>
        <v>289.7175</v>
      </c>
      <c r="E26" s="190">
        <f>((371983-0)-(395406-50965.27)+598220.73)/1000</f>
        <v>625.763</v>
      </c>
    </row>
    <row r="27" spans="2:5" ht="12.75" customHeight="1">
      <c r="B27" s="74" t="s">
        <v>41</v>
      </c>
      <c r="C27" s="75" t="s">
        <v>185</v>
      </c>
      <c r="D27" s="190">
        <f>272472.56/1000</f>
        <v>272.47256</v>
      </c>
      <c r="E27" s="190">
        <f>251383.98/1000</f>
        <v>251.38398</v>
      </c>
    </row>
    <row r="28" spans="2:5" ht="17.25" customHeight="1">
      <c r="B28" s="74" t="s">
        <v>42</v>
      </c>
      <c r="C28" s="75" t="s">
        <v>186</v>
      </c>
      <c r="D28" s="190">
        <v>0</v>
      </c>
      <c r="E28" s="190">
        <v>0</v>
      </c>
    </row>
    <row r="29" spans="2:5" ht="18" customHeight="1">
      <c r="B29" s="74" t="s">
        <v>43</v>
      </c>
      <c r="C29" s="75" t="s">
        <v>209</v>
      </c>
      <c r="D29" s="190">
        <v>0</v>
      </c>
      <c r="E29" s="190">
        <v>0</v>
      </c>
    </row>
    <row r="30" spans="2:5" ht="27.75" customHeight="1">
      <c r="B30" s="74" t="s">
        <v>44</v>
      </c>
      <c r="C30" s="75" t="s">
        <v>210</v>
      </c>
      <c r="D30" s="190">
        <f>D32+D33-153270.99/1000</f>
        <v>385.82911</v>
      </c>
      <c r="E30" s="190">
        <f>E32+E33</f>
        <v>446.16157</v>
      </c>
    </row>
    <row r="31" spans="2:5" ht="12.75">
      <c r="B31" s="113" t="s">
        <v>45</v>
      </c>
      <c r="C31" s="114"/>
      <c r="D31" s="190"/>
      <c r="E31" s="190"/>
    </row>
    <row r="32" spans="2:5" ht="12.75" customHeight="1">
      <c r="B32" s="76" t="s">
        <v>222</v>
      </c>
      <c r="C32" s="75" t="s">
        <v>228</v>
      </c>
      <c r="D32" s="190">
        <f>238439.76/1000</f>
        <v>238.43976</v>
      </c>
      <c r="E32" s="190">
        <f>627406.07/1000</f>
        <v>627.40607</v>
      </c>
    </row>
    <row r="33" spans="2:5" ht="15" customHeight="1">
      <c r="B33" s="76" t="s">
        <v>223</v>
      </c>
      <c r="C33" s="75" t="s">
        <v>229</v>
      </c>
      <c r="D33" s="190">
        <f>300660.34/1000</f>
        <v>300.66034</v>
      </c>
      <c r="E33" s="190">
        <f>-181244.5/1000</f>
        <v>-181.2445</v>
      </c>
    </row>
    <row r="34" spans="2:5" ht="15" customHeight="1">
      <c r="B34" s="76" t="s">
        <v>224</v>
      </c>
      <c r="C34" s="75" t="s">
        <v>230</v>
      </c>
      <c r="D34" s="190">
        <v>0</v>
      </c>
      <c r="E34" s="190">
        <v>0</v>
      </c>
    </row>
    <row r="35" spans="2:5" ht="27.75" customHeight="1">
      <c r="B35" s="74" t="s">
        <v>231</v>
      </c>
      <c r="C35" s="75">
        <v>150</v>
      </c>
      <c r="D35" s="190">
        <f>D37+D38+D39+D40</f>
        <v>23.86577</v>
      </c>
      <c r="E35" s="190">
        <f>E37+E38+E39+E40</f>
        <v>0</v>
      </c>
    </row>
    <row r="36" spans="2:5" ht="12.75">
      <c r="B36" s="113" t="s">
        <v>45</v>
      </c>
      <c r="C36" s="114"/>
      <c r="D36" s="190"/>
      <c r="E36" s="190"/>
    </row>
    <row r="37" spans="2:5" ht="12" customHeight="1">
      <c r="B37" s="76" t="s">
        <v>222</v>
      </c>
      <c r="C37" s="75" t="s">
        <v>232</v>
      </c>
      <c r="D37" s="190">
        <v>0</v>
      </c>
      <c r="E37" s="190">
        <v>0</v>
      </c>
    </row>
    <row r="38" spans="2:5" ht="11.25" customHeight="1">
      <c r="B38" s="76" t="s">
        <v>223</v>
      </c>
      <c r="C38" s="75" t="s">
        <v>233</v>
      </c>
      <c r="D38" s="190">
        <f>23865.77/1000</f>
        <v>23.86577</v>
      </c>
      <c r="E38" s="190">
        <v>0</v>
      </c>
    </row>
    <row r="39" spans="2:5" ht="11.25" customHeight="1">
      <c r="B39" s="76" t="s">
        <v>46</v>
      </c>
      <c r="C39" s="75" t="s">
        <v>234</v>
      </c>
      <c r="D39" s="190">
        <v>0</v>
      </c>
      <c r="E39" s="190">
        <v>0</v>
      </c>
    </row>
    <row r="40" spans="2:5" ht="11.25" customHeight="1">
      <c r="B40" s="76" t="s">
        <v>225</v>
      </c>
      <c r="C40" s="75" t="s">
        <v>235</v>
      </c>
      <c r="D40" s="190">
        <v>0</v>
      </c>
      <c r="E40" s="190">
        <v>0</v>
      </c>
    </row>
    <row r="41" spans="2:5" ht="56.25" customHeight="1">
      <c r="B41" s="74" t="s">
        <v>236</v>
      </c>
      <c r="C41" s="75" t="s">
        <v>215</v>
      </c>
      <c r="D41" s="190">
        <v>0</v>
      </c>
      <c r="E41" s="190">
        <v>0</v>
      </c>
    </row>
    <row r="42" spans="2:5" ht="48" customHeight="1">
      <c r="B42" s="74" t="s">
        <v>237</v>
      </c>
      <c r="C42" s="75" t="s">
        <v>216</v>
      </c>
      <c r="D42" s="190">
        <f>D43+10575/1000+300/1000</f>
        <v>584.66049</v>
      </c>
      <c r="E42" s="190">
        <f>E43+4875/1000+300/1000</f>
        <v>731.02662</v>
      </c>
    </row>
    <row r="43" spans="2:5" ht="17.25" customHeight="1">
      <c r="B43" s="74" t="s">
        <v>47</v>
      </c>
      <c r="C43" s="75" t="s">
        <v>217</v>
      </c>
      <c r="D43" s="190">
        <f>573785.49/1000</f>
        <v>573.78549</v>
      </c>
      <c r="E43" s="190">
        <f>725851.62/1000</f>
        <v>725.85162</v>
      </c>
    </row>
    <row r="44" spans="2:5" ht="17.25" customHeight="1">
      <c r="B44" s="74" t="s">
        <v>48</v>
      </c>
      <c r="C44" s="75" t="s">
        <v>218</v>
      </c>
      <c r="D44" s="190">
        <f>154182.63/1000</f>
        <v>154.18263000000002</v>
      </c>
      <c r="E44" s="190">
        <f>572647.85/1000</f>
        <v>572.64785</v>
      </c>
    </row>
    <row r="45" spans="2:9" ht="16.5" customHeight="1">
      <c r="B45" s="74" t="s">
        <v>49</v>
      </c>
      <c r="C45" s="75" t="s">
        <v>219</v>
      </c>
      <c r="D45" s="190">
        <v>0</v>
      </c>
      <c r="E45" s="190">
        <v>0</v>
      </c>
      <c r="I45" s="101"/>
    </row>
    <row r="46" spans="2:9" ht="29.25" customHeight="1">
      <c r="B46" s="74" t="s">
        <v>50</v>
      </c>
      <c r="C46" s="75" t="s">
        <v>187</v>
      </c>
      <c r="D46" s="190">
        <f>2629565.97/1000</f>
        <v>2629.56597</v>
      </c>
      <c r="E46" s="190">
        <f>155200/1000</f>
        <v>155.2</v>
      </c>
      <c r="I46" s="182"/>
    </row>
    <row r="47" spans="2:9" ht="30.75" customHeight="1">
      <c r="B47" s="74" t="s">
        <v>238</v>
      </c>
      <c r="C47" s="75" t="s">
        <v>188</v>
      </c>
      <c r="D47" s="190">
        <f>6395109.24/1000</f>
        <v>6395.10924</v>
      </c>
      <c r="E47" s="190">
        <f>10153661.79/1000</f>
        <v>10153.661789999998</v>
      </c>
      <c r="I47" s="182"/>
    </row>
    <row r="48" spans="2:9" ht="72.75" customHeight="1">
      <c r="B48" s="70" t="s">
        <v>51</v>
      </c>
      <c r="C48" s="75" t="s">
        <v>189</v>
      </c>
      <c r="D48" s="190">
        <f>D19+D22+D25+D26+D27+D28+D29+D30+D35+D41+D44+D46-D42-D47-D45</f>
        <v>281.48533000000134</v>
      </c>
      <c r="E48" s="190">
        <f>E19+E22+E25+E26+E27+E28+E29+E30+E35+E41+E44+E46-E42-E47-E45</f>
        <v>-9968.253359999999</v>
      </c>
      <c r="I48" s="183"/>
    </row>
    <row r="49" spans="2:9" ht="12.75">
      <c r="B49" s="101"/>
      <c r="C49" s="102"/>
      <c r="D49" s="103"/>
      <c r="E49" s="106"/>
      <c r="I49" s="183"/>
    </row>
    <row r="50" spans="2:9" ht="12.75">
      <c r="B50" s="101"/>
      <c r="C50" s="102"/>
      <c r="D50" s="101"/>
      <c r="E50" s="106"/>
      <c r="I50" s="183"/>
    </row>
    <row r="51" spans="2:9" ht="12">
      <c r="B51" s="79" t="s">
        <v>27</v>
      </c>
      <c r="C51" s="80" t="s">
        <v>303</v>
      </c>
      <c r="D51" s="81"/>
      <c r="I51" s="183"/>
    </row>
    <row r="52" spans="2:9" ht="12">
      <c r="B52" s="81"/>
      <c r="C52" s="82"/>
      <c r="D52" s="81"/>
      <c r="I52" s="183"/>
    </row>
    <row r="53" spans="2:9" ht="12">
      <c r="B53" s="81"/>
      <c r="C53" s="82"/>
      <c r="D53" s="81"/>
      <c r="I53" s="183"/>
    </row>
    <row r="54" spans="2:9" ht="12">
      <c r="B54" s="81"/>
      <c r="C54" s="82"/>
      <c r="D54" s="81"/>
      <c r="I54" s="183"/>
    </row>
    <row r="55" spans="2:9" ht="12">
      <c r="B55" s="79" t="s">
        <v>364</v>
      </c>
      <c r="C55" s="80" t="s">
        <v>367</v>
      </c>
      <c r="D55" s="81"/>
      <c r="I55" s="183"/>
    </row>
    <row r="56" spans="2:9" ht="12">
      <c r="B56" s="81"/>
      <c r="C56" s="82"/>
      <c r="D56" s="81"/>
      <c r="I56" s="183"/>
    </row>
    <row r="57" spans="2:9" ht="12">
      <c r="B57" s="81"/>
      <c r="C57" s="82"/>
      <c r="D57" s="81"/>
      <c r="I57" s="183"/>
    </row>
    <row r="58" spans="2:9" ht="12">
      <c r="B58" s="81"/>
      <c r="C58" s="82"/>
      <c r="D58" s="81"/>
      <c r="I58" s="183"/>
    </row>
    <row r="59" spans="2:9" ht="12">
      <c r="B59" s="79" t="s">
        <v>220</v>
      </c>
      <c r="C59" s="80" t="s">
        <v>221</v>
      </c>
      <c r="D59" s="81"/>
      <c r="I59" s="183"/>
    </row>
    <row r="60" spans="4:9" ht="11.25">
      <c r="D60" s="69"/>
      <c r="I60" s="183"/>
    </row>
    <row r="61" spans="2:9" ht="6.75" customHeight="1">
      <c r="B61" s="17"/>
      <c r="C61" s="18"/>
      <c r="D61" s="17"/>
      <c r="E61" s="106"/>
      <c r="I61" s="183"/>
    </row>
    <row r="62" spans="2:9" ht="6.75" customHeight="1">
      <c r="B62" s="17"/>
      <c r="C62" s="18"/>
      <c r="D62" s="17"/>
      <c r="E62" s="106"/>
      <c r="I62" s="183"/>
    </row>
    <row r="63" spans="2:9" ht="12.75">
      <c r="B63" s="79"/>
      <c r="C63" s="80"/>
      <c r="D63" s="81"/>
      <c r="E63" s="106"/>
      <c r="I63" s="183"/>
    </row>
    <row r="64" spans="2:9" ht="12.75">
      <c r="B64" s="81"/>
      <c r="C64" s="82"/>
      <c r="D64" s="81"/>
      <c r="E64" s="106"/>
      <c r="I64" s="183"/>
    </row>
    <row r="65" spans="2:9" ht="12.75">
      <c r="B65" s="81"/>
      <c r="C65" s="82"/>
      <c r="D65" s="81"/>
      <c r="E65" s="106"/>
      <c r="I65" s="183"/>
    </row>
    <row r="66" spans="2:9" ht="12.75">
      <c r="B66" s="81"/>
      <c r="C66" s="82"/>
      <c r="D66" s="81"/>
      <c r="E66" s="106"/>
      <c r="I66" s="183"/>
    </row>
    <row r="67" spans="2:9" ht="12.75">
      <c r="B67" s="79"/>
      <c r="C67" s="80"/>
      <c r="D67" s="81"/>
      <c r="E67" s="106"/>
      <c r="I67" s="183"/>
    </row>
    <row r="68" spans="2:9" ht="12.75">
      <c r="B68" s="81"/>
      <c r="C68" s="82"/>
      <c r="D68" s="81"/>
      <c r="E68" s="106"/>
      <c r="I68" s="183"/>
    </row>
    <row r="69" spans="2:9" ht="12.75">
      <c r="B69" s="81"/>
      <c r="C69" s="82"/>
      <c r="D69" s="81"/>
      <c r="E69" s="106"/>
      <c r="I69" s="183"/>
    </row>
    <row r="70" spans="2:9" ht="12.75">
      <c r="B70" s="81"/>
      <c r="C70" s="82"/>
      <c r="D70" s="81"/>
      <c r="E70" s="106"/>
      <c r="I70" s="183"/>
    </row>
    <row r="71" spans="2:9" ht="12.75">
      <c r="B71" s="79"/>
      <c r="C71" s="80"/>
      <c r="D71" s="81"/>
      <c r="E71" s="106"/>
      <c r="I71" s="183"/>
    </row>
    <row r="72" spans="2:9" ht="12.75">
      <c r="B72" s="81"/>
      <c r="C72" s="82"/>
      <c r="D72" s="81"/>
      <c r="E72" s="106"/>
      <c r="I72" s="183"/>
    </row>
    <row r="73" spans="2:9" ht="12.75">
      <c r="B73" s="81"/>
      <c r="C73" s="82"/>
      <c r="D73" s="81"/>
      <c r="E73" s="106"/>
      <c r="I73" s="183"/>
    </row>
    <row r="74" spans="5:9" ht="12.75">
      <c r="E74" s="106"/>
      <c r="I74" s="183"/>
    </row>
    <row r="75" spans="5:9" ht="12.75">
      <c r="E75" s="106"/>
      <c r="I75" s="184"/>
    </row>
    <row r="76" spans="5:9" ht="12.75">
      <c r="E76" s="106"/>
      <c r="I76" s="183"/>
    </row>
    <row r="77" spans="5:9" ht="12.75">
      <c r="E77" s="106"/>
      <c r="I77" s="183"/>
    </row>
    <row r="78" spans="5:9" ht="12.75">
      <c r="E78" s="106"/>
      <c r="I78" s="101"/>
    </row>
    <row r="79" ht="12.75">
      <c r="E79" s="106"/>
    </row>
    <row r="80" ht="12.75">
      <c r="E80" s="106"/>
    </row>
    <row r="81" ht="12.75">
      <c r="E81" s="106"/>
    </row>
    <row r="82" ht="12.75">
      <c r="E82" s="106"/>
    </row>
    <row r="83" ht="12.75">
      <c r="E83" s="106"/>
    </row>
    <row r="84" ht="12.75">
      <c r="E84" s="106"/>
    </row>
    <row r="85" ht="12.75">
      <c r="E85" s="106"/>
    </row>
    <row r="86" ht="12.75">
      <c r="E86" s="106"/>
    </row>
    <row r="87" ht="12.75">
      <c r="E87" s="106"/>
    </row>
    <row r="88" ht="12.75">
      <c r="E88" s="106"/>
    </row>
    <row r="89" ht="12.75">
      <c r="E89" s="106"/>
    </row>
    <row r="90" ht="12.75">
      <c r="E90" s="106"/>
    </row>
    <row r="91" ht="12.75">
      <c r="E91" s="106"/>
    </row>
    <row r="92" ht="12.75">
      <c r="E92" s="106"/>
    </row>
    <row r="93" ht="12.75">
      <c r="E93" s="106"/>
    </row>
    <row r="94" ht="12.75">
      <c r="E94" s="106"/>
    </row>
    <row r="95" ht="12.75">
      <c r="E95" s="106"/>
    </row>
    <row r="96" ht="12.75">
      <c r="E96" s="106"/>
    </row>
    <row r="97" ht="12.75">
      <c r="E97" s="106"/>
    </row>
    <row r="98" ht="12.75">
      <c r="E98" s="106"/>
    </row>
    <row r="99" ht="12.75">
      <c r="E99" s="106"/>
    </row>
    <row r="100" ht="12.75">
      <c r="E100" s="106"/>
    </row>
    <row r="101" ht="12.75">
      <c r="E101" s="106"/>
    </row>
    <row r="102" ht="12.75">
      <c r="E102" s="106"/>
    </row>
    <row r="103" ht="12.75">
      <c r="E103" s="106"/>
    </row>
    <row r="104" ht="12.75">
      <c r="E104" s="106"/>
    </row>
    <row r="105" ht="12.75">
      <c r="E105" s="106"/>
    </row>
    <row r="106" ht="12.75">
      <c r="E106" s="106"/>
    </row>
    <row r="107" ht="12.75">
      <c r="E107" s="106"/>
    </row>
    <row r="108" ht="12.75">
      <c r="E108" s="106"/>
    </row>
    <row r="109" ht="12.75">
      <c r="E109" s="106"/>
    </row>
    <row r="110" ht="12.75">
      <c r="E110" s="106"/>
    </row>
    <row r="111" ht="12.75">
      <c r="E111" s="106"/>
    </row>
    <row r="112" ht="12.75">
      <c r="E112" s="106"/>
    </row>
    <row r="113" ht="12.75">
      <c r="E113" s="106"/>
    </row>
    <row r="114" ht="12.75">
      <c r="E114" s="106"/>
    </row>
    <row r="115" ht="12.75">
      <c r="E115" s="106"/>
    </row>
    <row r="116" ht="12.75">
      <c r="E116" s="106"/>
    </row>
    <row r="117" ht="12.75">
      <c r="E117" s="106"/>
    </row>
    <row r="118" ht="12.75">
      <c r="E118" s="106"/>
    </row>
    <row r="119" ht="12.75">
      <c r="E119" s="106"/>
    </row>
    <row r="120" ht="12.75">
      <c r="E120" s="106"/>
    </row>
    <row r="121" ht="12.75">
      <c r="E121" s="106"/>
    </row>
    <row r="122" ht="12.75">
      <c r="E122" s="106"/>
    </row>
    <row r="123" ht="12.75">
      <c r="E123" s="106"/>
    </row>
    <row r="124" ht="11.25">
      <c r="E124" s="101"/>
    </row>
    <row r="125" ht="11.25">
      <c r="E125" s="101"/>
    </row>
    <row r="126" ht="11.25">
      <c r="E126" s="101"/>
    </row>
    <row r="127" ht="11.25">
      <c r="E127" s="101"/>
    </row>
    <row r="128" ht="11.25">
      <c r="E128" s="101"/>
    </row>
    <row r="129" ht="11.25">
      <c r="E129" s="101"/>
    </row>
    <row r="130" ht="11.25">
      <c r="E130" s="101"/>
    </row>
    <row r="131" ht="11.25">
      <c r="E131" s="101"/>
    </row>
  </sheetData>
  <sheetProtection/>
  <mergeCells count="3">
    <mergeCell ref="B12:C12"/>
    <mergeCell ref="D12:E12"/>
    <mergeCell ref="B13:E13"/>
  </mergeCells>
  <printOptions/>
  <pageMargins left="0.59" right="0.75" top="0.54" bottom="0.53" header="0.5" footer="0.5"/>
  <pageSetup fitToHeight="1" fitToWidth="1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42"/>
  <sheetViews>
    <sheetView zoomScalePageLayoutView="0" workbookViewId="0" topLeftCell="A33">
      <selection activeCell="BV38" sqref="BV38:DC38"/>
    </sheetView>
  </sheetViews>
  <sheetFormatPr defaultColWidth="1.0078125" defaultRowHeight="11.25"/>
  <cols>
    <col min="1" max="14" width="1.0078125" style="20" customWidth="1"/>
    <col min="15" max="15" width="37.83203125" style="20" customWidth="1"/>
    <col min="16" max="36" width="1.0078125" style="20" customWidth="1"/>
    <col min="37" max="37" width="3.66015625" style="20" customWidth="1"/>
    <col min="38" max="38" width="29.5" style="20" customWidth="1"/>
    <col min="39" max="108" width="1.0078125" style="20" customWidth="1"/>
    <col min="109" max="109" width="1.0078125" style="20" hidden="1" customWidth="1"/>
    <col min="110" max="16384" width="1.0078125" style="20" customWidth="1"/>
  </cols>
  <sheetData>
    <row r="1" s="19" customFormat="1" ht="12" customHeight="1">
      <c r="BS1" s="19" t="s">
        <v>52</v>
      </c>
    </row>
    <row r="2" s="19" customFormat="1" ht="12" customHeight="1">
      <c r="BS2" s="19" t="s">
        <v>0</v>
      </c>
    </row>
    <row r="3" s="19" customFormat="1" ht="12" customHeight="1">
      <c r="BS3" s="19" t="s">
        <v>53</v>
      </c>
    </row>
    <row r="4" s="19" customFormat="1" ht="12" customHeight="1">
      <c r="BS4" s="19" t="s">
        <v>54</v>
      </c>
    </row>
    <row r="5" s="19" customFormat="1" ht="12" customHeight="1">
      <c r="BS5" s="19" t="s">
        <v>55</v>
      </c>
    </row>
    <row r="7" spans="1:107" ht="16.5">
      <c r="A7" s="243" t="s">
        <v>343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43"/>
      <c r="AZ7" s="243"/>
      <c r="BA7" s="243"/>
      <c r="BB7" s="243"/>
      <c r="BC7" s="243"/>
      <c r="BD7" s="243"/>
      <c r="BE7" s="243"/>
      <c r="BF7" s="243"/>
      <c r="BG7" s="243"/>
      <c r="BH7" s="243"/>
      <c r="BI7" s="243"/>
      <c r="BJ7" s="243"/>
      <c r="BK7" s="243"/>
      <c r="BL7" s="243"/>
      <c r="BM7" s="243"/>
      <c r="BN7" s="243"/>
      <c r="BO7" s="243"/>
      <c r="BP7" s="243"/>
      <c r="BQ7" s="243"/>
      <c r="BR7" s="243"/>
      <c r="BS7" s="243"/>
      <c r="BT7" s="243"/>
      <c r="BU7" s="243"/>
      <c r="BV7" s="243"/>
      <c r="BW7" s="243"/>
      <c r="BX7" s="243"/>
      <c r="BY7" s="243"/>
      <c r="BZ7" s="243"/>
      <c r="CA7" s="243"/>
      <c r="CB7" s="243"/>
      <c r="CC7" s="243"/>
      <c r="CD7" s="243"/>
      <c r="CE7" s="243"/>
      <c r="CF7" s="243"/>
      <c r="CG7" s="243"/>
      <c r="CH7" s="243"/>
      <c r="CI7" s="243"/>
      <c r="CJ7" s="243"/>
      <c r="CK7" s="243"/>
      <c r="CL7" s="243"/>
      <c r="CM7" s="243"/>
      <c r="CN7" s="243"/>
      <c r="CO7" s="243"/>
      <c r="CP7" s="243"/>
      <c r="CQ7" s="243"/>
      <c r="CR7" s="243"/>
      <c r="CS7" s="243"/>
      <c r="CT7" s="243"/>
      <c r="CU7" s="243"/>
      <c r="CV7" s="243"/>
      <c r="CW7" s="243"/>
      <c r="CX7" s="243"/>
      <c r="CY7" s="243"/>
      <c r="CZ7" s="243"/>
      <c r="DA7" s="243"/>
      <c r="DB7" s="243"/>
      <c r="DC7" s="243"/>
    </row>
    <row r="8" spans="11:97" ht="15.75">
      <c r="K8" s="244" t="s">
        <v>211</v>
      </c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4"/>
      <c r="AO8" s="244"/>
      <c r="AP8" s="244"/>
      <c r="AQ8" s="244"/>
      <c r="AR8" s="244"/>
      <c r="AS8" s="244"/>
      <c r="AT8" s="244"/>
      <c r="AU8" s="244"/>
      <c r="AV8" s="244"/>
      <c r="AW8" s="244"/>
      <c r="AX8" s="244"/>
      <c r="AY8" s="244"/>
      <c r="AZ8" s="244"/>
      <c r="BA8" s="244"/>
      <c r="BB8" s="244"/>
      <c r="BC8" s="244"/>
      <c r="BD8" s="244"/>
      <c r="BE8" s="244"/>
      <c r="BF8" s="244"/>
      <c r="BG8" s="244"/>
      <c r="BH8" s="244"/>
      <c r="BI8" s="244"/>
      <c r="BJ8" s="244"/>
      <c r="BK8" s="244"/>
      <c r="BL8" s="244"/>
      <c r="BM8" s="244"/>
      <c r="BN8" s="244"/>
      <c r="BO8" s="244"/>
      <c r="BP8" s="244"/>
      <c r="BQ8" s="244"/>
      <c r="BR8" s="244"/>
      <c r="BS8" s="244"/>
      <c r="BT8" s="244"/>
      <c r="BU8" s="244"/>
      <c r="BV8" s="244"/>
      <c r="BW8" s="244"/>
      <c r="BX8" s="244"/>
      <c r="BY8" s="244"/>
      <c r="BZ8" s="244"/>
      <c r="CA8" s="244"/>
      <c r="CB8" s="244"/>
      <c r="CC8" s="244"/>
      <c r="CD8" s="244"/>
      <c r="CE8" s="244"/>
      <c r="CF8" s="244"/>
      <c r="CG8" s="244"/>
      <c r="CH8" s="244"/>
      <c r="CI8" s="244"/>
      <c r="CJ8" s="244"/>
      <c r="CK8" s="244"/>
      <c r="CL8" s="244"/>
      <c r="CM8" s="244"/>
      <c r="CN8" s="244"/>
      <c r="CO8" s="244"/>
      <c r="CP8" s="244"/>
      <c r="CQ8" s="244"/>
      <c r="CR8" s="244"/>
      <c r="CS8" s="244"/>
    </row>
    <row r="9" spans="11:97" s="19" customFormat="1" ht="25.5" customHeight="1">
      <c r="K9" s="241" t="s">
        <v>56</v>
      </c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1"/>
      <c r="AM9" s="241"/>
      <c r="AN9" s="241"/>
      <c r="AO9" s="241"/>
      <c r="AP9" s="241"/>
      <c r="AQ9" s="241"/>
      <c r="AR9" s="241"/>
      <c r="AS9" s="241"/>
      <c r="AT9" s="241"/>
      <c r="AU9" s="241"/>
      <c r="AV9" s="241"/>
      <c r="AW9" s="241"/>
      <c r="AX9" s="241"/>
      <c r="AY9" s="241"/>
      <c r="AZ9" s="241"/>
      <c r="BA9" s="241"/>
      <c r="BB9" s="241"/>
      <c r="BC9" s="241"/>
      <c r="BD9" s="241"/>
      <c r="BE9" s="241"/>
      <c r="BF9" s="241"/>
      <c r="BG9" s="241"/>
      <c r="BH9" s="241"/>
      <c r="BI9" s="241"/>
      <c r="BJ9" s="241"/>
      <c r="BK9" s="241"/>
      <c r="BL9" s="241"/>
      <c r="BM9" s="241"/>
      <c r="BN9" s="241"/>
      <c r="BO9" s="241"/>
      <c r="BP9" s="241"/>
      <c r="BQ9" s="241"/>
      <c r="BR9" s="241"/>
      <c r="BS9" s="241"/>
      <c r="BT9" s="241"/>
      <c r="BU9" s="241"/>
      <c r="BV9" s="241"/>
      <c r="BW9" s="241"/>
      <c r="BX9" s="241"/>
      <c r="BY9" s="241"/>
      <c r="BZ9" s="241"/>
      <c r="CA9" s="241"/>
      <c r="CB9" s="241"/>
      <c r="CC9" s="241"/>
      <c r="CD9" s="241"/>
      <c r="CE9" s="241"/>
      <c r="CF9" s="241"/>
      <c r="CG9" s="241"/>
      <c r="CH9" s="241"/>
      <c r="CI9" s="241"/>
      <c r="CJ9" s="241"/>
      <c r="CK9" s="241"/>
      <c r="CL9" s="241"/>
      <c r="CM9" s="241"/>
      <c r="CN9" s="241"/>
      <c r="CO9" s="241"/>
      <c r="CP9" s="241"/>
      <c r="CQ9" s="241"/>
      <c r="CR9" s="241"/>
      <c r="CS9" s="241"/>
    </row>
    <row r="10" spans="43:65" ht="15.75"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</row>
    <row r="11" ht="15.75">
      <c r="A11" s="20" t="s">
        <v>57</v>
      </c>
    </row>
    <row r="12" spans="1:107" ht="15.75">
      <c r="A12" s="20" t="s">
        <v>58</v>
      </c>
      <c r="AC12" s="244" t="s">
        <v>59</v>
      </c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244"/>
      <c r="BA12" s="244"/>
      <c r="BB12" s="244"/>
      <c r="BC12" s="244"/>
      <c r="BD12" s="244"/>
      <c r="BE12" s="244"/>
      <c r="BF12" s="244"/>
      <c r="BG12" s="244"/>
      <c r="BH12" s="244"/>
      <c r="BI12" s="244"/>
      <c r="BJ12" s="244"/>
      <c r="BK12" s="244"/>
      <c r="BL12" s="244"/>
      <c r="BM12" s="244"/>
      <c r="BN12" s="244"/>
      <c r="BO12" s="244"/>
      <c r="BP12" s="244"/>
      <c r="BQ12" s="244"/>
      <c r="BR12" s="244"/>
      <c r="BS12" s="244"/>
      <c r="BT12" s="244"/>
      <c r="BU12" s="244"/>
      <c r="BV12" s="244"/>
      <c r="BW12" s="244"/>
      <c r="BX12" s="244"/>
      <c r="BY12" s="244"/>
      <c r="BZ12" s="244"/>
      <c r="CA12" s="244"/>
      <c r="CB12" s="244"/>
      <c r="CC12" s="244"/>
      <c r="CD12" s="244"/>
      <c r="CE12" s="244"/>
      <c r="CF12" s="244"/>
      <c r="CG12" s="244"/>
      <c r="CH12" s="244"/>
      <c r="CI12" s="244"/>
      <c r="CJ12" s="244"/>
      <c r="CK12" s="244"/>
      <c r="CL12" s="244"/>
      <c r="CM12" s="244"/>
      <c r="CN12" s="244"/>
      <c r="CO12" s="244"/>
      <c r="CP12" s="244"/>
      <c r="CQ12" s="244"/>
      <c r="CR12" s="244"/>
      <c r="CS12" s="244"/>
      <c r="CT12" s="244"/>
      <c r="CU12" s="244"/>
      <c r="CV12" s="244"/>
      <c r="CW12" s="244"/>
      <c r="CX12" s="244"/>
      <c r="CY12" s="244"/>
      <c r="CZ12" s="244"/>
      <c r="DA12" s="244"/>
      <c r="DB12" s="244"/>
      <c r="DC12" s="244"/>
    </row>
    <row r="14" ht="15.75">
      <c r="H14" s="20" t="s">
        <v>60</v>
      </c>
    </row>
    <row r="16" spans="1:107" ht="63.75" customHeight="1">
      <c r="A16" s="245" t="s">
        <v>61</v>
      </c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247"/>
      <c r="AQ16" s="245" t="s">
        <v>62</v>
      </c>
      <c r="AR16" s="246"/>
      <c r="AS16" s="246"/>
      <c r="AT16" s="246"/>
      <c r="AU16" s="246"/>
      <c r="AV16" s="246"/>
      <c r="AW16" s="246"/>
      <c r="AX16" s="246"/>
      <c r="AY16" s="246"/>
      <c r="AZ16" s="246"/>
      <c r="BA16" s="246"/>
      <c r="BB16" s="246"/>
      <c r="BC16" s="246"/>
      <c r="BD16" s="246"/>
      <c r="BE16" s="246"/>
      <c r="BF16" s="247"/>
      <c r="BG16" s="245" t="s">
        <v>63</v>
      </c>
      <c r="BH16" s="246"/>
      <c r="BI16" s="246"/>
      <c r="BJ16" s="246"/>
      <c r="BK16" s="246"/>
      <c r="BL16" s="246"/>
      <c r="BM16" s="246"/>
      <c r="BN16" s="246"/>
      <c r="BO16" s="246"/>
      <c r="BP16" s="246"/>
      <c r="BQ16" s="246"/>
      <c r="BR16" s="246"/>
      <c r="BS16" s="246"/>
      <c r="BT16" s="246"/>
      <c r="BU16" s="247"/>
      <c r="BV16" s="245" t="s">
        <v>64</v>
      </c>
      <c r="BW16" s="246"/>
      <c r="BX16" s="246"/>
      <c r="BY16" s="246"/>
      <c r="BZ16" s="246"/>
      <c r="CA16" s="246"/>
      <c r="CB16" s="246"/>
      <c r="CC16" s="246"/>
      <c r="CD16" s="246"/>
      <c r="CE16" s="246"/>
      <c r="CF16" s="246"/>
      <c r="CG16" s="246"/>
      <c r="CH16" s="247"/>
      <c r="CI16" s="245" t="s">
        <v>65</v>
      </c>
      <c r="CJ16" s="246"/>
      <c r="CK16" s="246"/>
      <c r="CL16" s="246"/>
      <c r="CM16" s="246"/>
      <c r="CN16" s="246"/>
      <c r="CO16" s="246"/>
      <c r="CP16" s="246"/>
      <c r="CQ16" s="246"/>
      <c r="CR16" s="246"/>
      <c r="CS16" s="246"/>
      <c r="CT16" s="246"/>
      <c r="CU16" s="246"/>
      <c r="CV16" s="246"/>
      <c r="CW16" s="246"/>
      <c r="CX16" s="246"/>
      <c r="CY16" s="246"/>
      <c r="CZ16" s="246"/>
      <c r="DA16" s="246"/>
      <c r="DB16" s="246"/>
      <c r="DC16" s="247"/>
    </row>
    <row r="17" spans="1:107" ht="15.75">
      <c r="A17" s="237">
        <v>1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1"/>
      <c r="AQ17" s="237">
        <v>2</v>
      </c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230"/>
      <c r="BD17" s="230"/>
      <c r="BE17" s="230"/>
      <c r="BF17" s="231"/>
      <c r="BG17" s="237">
        <v>3</v>
      </c>
      <c r="BH17" s="230"/>
      <c r="BI17" s="230"/>
      <c r="BJ17" s="230"/>
      <c r="BK17" s="230"/>
      <c r="BL17" s="230"/>
      <c r="BM17" s="230"/>
      <c r="BN17" s="230"/>
      <c r="BO17" s="230"/>
      <c r="BP17" s="230"/>
      <c r="BQ17" s="230"/>
      <c r="BR17" s="230"/>
      <c r="BS17" s="230"/>
      <c r="BT17" s="230"/>
      <c r="BU17" s="231"/>
      <c r="BV17" s="237">
        <v>4</v>
      </c>
      <c r="BW17" s="230"/>
      <c r="BX17" s="230"/>
      <c r="BY17" s="230"/>
      <c r="BZ17" s="230"/>
      <c r="CA17" s="230"/>
      <c r="CB17" s="230"/>
      <c r="CC17" s="230"/>
      <c r="CD17" s="230"/>
      <c r="CE17" s="230"/>
      <c r="CF17" s="230"/>
      <c r="CG17" s="230"/>
      <c r="CH17" s="231"/>
      <c r="CI17" s="237">
        <v>5</v>
      </c>
      <c r="CJ17" s="230"/>
      <c r="CK17" s="230"/>
      <c r="CL17" s="230"/>
      <c r="CM17" s="230"/>
      <c r="CN17" s="230"/>
      <c r="CO17" s="230"/>
      <c r="CP17" s="230"/>
      <c r="CQ17" s="230"/>
      <c r="CR17" s="230"/>
      <c r="CS17" s="230"/>
      <c r="CT17" s="230"/>
      <c r="CU17" s="230"/>
      <c r="CV17" s="230"/>
      <c r="CW17" s="230"/>
      <c r="CX17" s="230"/>
      <c r="CY17" s="230"/>
      <c r="CZ17" s="230"/>
      <c r="DA17" s="230"/>
      <c r="DB17" s="230"/>
      <c r="DC17" s="231"/>
    </row>
    <row r="18" spans="1:107" ht="15.75">
      <c r="A18" s="252" t="s">
        <v>11</v>
      </c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4"/>
      <c r="AQ18" s="237" t="s">
        <v>11</v>
      </c>
      <c r="AR18" s="230"/>
      <c r="AS18" s="230"/>
      <c r="AT18" s="230"/>
      <c r="AU18" s="230"/>
      <c r="AV18" s="230"/>
      <c r="AW18" s="230"/>
      <c r="AX18" s="230"/>
      <c r="AY18" s="230"/>
      <c r="AZ18" s="230"/>
      <c r="BA18" s="230"/>
      <c r="BB18" s="230"/>
      <c r="BC18" s="230"/>
      <c r="BD18" s="230"/>
      <c r="BE18" s="230"/>
      <c r="BF18" s="231"/>
      <c r="BG18" s="229" t="s">
        <v>11</v>
      </c>
      <c r="BH18" s="232"/>
      <c r="BI18" s="232"/>
      <c r="BJ18" s="232"/>
      <c r="BK18" s="232"/>
      <c r="BL18" s="232"/>
      <c r="BM18" s="232"/>
      <c r="BN18" s="232"/>
      <c r="BO18" s="232"/>
      <c r="BP18" s="232"/>
      <c r="BQ18" s="232"/>
      <c r="BR18" s="232"/>
      <c r="BS18" s="232"/>
      <c r="BT18" s="232"/>
      <c r="BU18" s="233"/>
      <c r="BV18" s="217" t="s">
        <v>11</v>
      </c>
      <c r="BW18" s="218"/>
      <c r="BX18" s="218"/>
      <c r="BY18" s="218"/>
      <c r="BZ18" s="218"/>
      <c r="CA18" s="218"/>
      <c r="CB18" s="218"/>
      <c r="CC18" s="218"/>
      <c r="CD18" s="218"/>
      <c r="CE18" s="218"/>
      <c r="CF18" s="218"/>
      <c r="CG18" s="218"/>
      <c r="CH18" s="219"/>
      <c r="CI18" s="217" t="s">
        <v>11</v>
      </c>
      <c r="CJ18" s="218"/>
      <c r="CK18" s="218"/>
      <c r="CL18" s="218"/>
      <c r="CM18" s="218"/>
      <c r="CN18" s="218"/>
      <c r="CO18" s="218"/>
      <c r="CP18" s="218"/>
      <c r="CQ18" s="218"/>
      <c r="CR18" s="218"/>
      <c r="CS18" s="218"/>
      <c r="CT18" s="218"/>
      <c r="CU18" s="218"/>
      <c r="CV18" s="218"/>
      <c r="CW18" s="218"/>
      <c r="CX18" s="218"/>
      <c r="CY18" s="218"/>
      <c r="CZ18" s="218"/>
      <c r="DA18" s="218"/>
      <c r="DB18" s="218"/>
      <c r="DC18" s="219"/>
    </row>
    <row r="19" spans="1:107" ht="15.75">
      <c r="A19" s="223"/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258"/>
      <c r="AK19" s="258"/>
      <c r="AL19" s="258"/>
      <c r="AM19" s="258"/>
      <c r="AN19" s="258"/>
      <c r="AO19" s="258"/>
      <c r="AP19" s="259"/>
      <c r="AQ19" s="248"/>
      <c r="AR19" s="249"/>
      <c r="AS19" s="249"/>
      <c r="AT19" s="249"/>
      <c r="AU19" s="249"/>
      <c r="AV19" s="249"/>
      <c r="AW19" s="249"/>
      <c r="AX19" s="249"/>
      <c r="AY19" s="249"/>
      <c r="AZ19" s="249"/>
      <c r="BA19" s="249"/>
      <c r="BB19" s="249"/>
      <c r="BC19" s="249"/>
      <c r="BD19" s="249"/>
      <c r="BE19" s="250"/>
      <c r="BF19" s="251"/>
      <c r="BG19" s="255"/>
      <c r="BH19" s="256"/>
      <c r="BI19" s="256"/>
      <c r="BJ19" s="256"/>
      <c r="BK19" s="256"/>
      <c r="BL19" s="256"/>
      <c r="BM19" s="256"/>
      <c r="BN19" s="256"/>
      <c r="BO19" s="256"/>
      <c r="BP19" s="256"/>
      <c r="BQ19" s="256"/>
      <c r="BR19" s="256"/>
      <c r="BS19" s="256"/>
      <c r="BT19" s="256"/>
      <c r="BU19" s="257"/>
      <c r="BV19" s="217"/>
      <c r="BW19" s="218"/>
      <c r="BX19" s="218"/>
      <c r="BY19" s="218"/>
      <c r="BZ19" s="218"/>
      <c r="CA19" s="218"/>
      <c r="CB19" s="218"/>
      <c r="CC19" s="218"/>
      <c r="CD19" s="218"/>
      <c r="CE19" s="218"/>
      <c r="CF19" s="218"/>
      <c r="CG19" s="218"/>
      <c r="CH19" s="219"/>
      <c r="CI19" s="217"/>
      <c r="CJ19" s="218"/>
      <c r="CK19" s="218"/>
      <c r="CL19" s="218"/>
      <c r="CM19" s="218"/>
      <c r="CN19" s="218"/>
      <c r="CO19" s="218"/>
      <c r="CP19" s="218"/>
      <c r="CQ19" s="218"/>
      <c r="CR19" s="218"/>
      <c r="CS19" s="218"/>
      <c r="CT19" s="218"/>
      <c r="CU19" s="218"/>
      <c r="CV19" s="218"/>
      <c r="CW19" s="218"/>
      <c r="CX19" s="218"/>
      <c r="CY19" s="218"/>
      <c r="CZ19" s="218"/>
      <c r="DA19" s="218"/>
      <c r="DB19" s="218"/>
      <c r="DC19" s="219"/>
    </row>
    <row r="21" ht="15.75">
      <c r="H21" s="20" t="s">
        <v>66</v>
      </c>
    </row>
    <row r="23" ht="15.75">
      <c r="H23" s="20" t="s">
        <v>67</v>
      </c>
    </row>
    <row r="25" spans="1:107" s="22" customFormat="1" ht="123" customHeight="1">
      <c r="A25" s="234" t="s">
        <v>68</v>
      </c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6"/>
      <c r="P25" s="234" t="s">
        <v>69</v>
      </c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6"/>
      <c r="AM25" s="234" t="s">
        <v>70</v>
      </c>
      <c r="AN25" s="235"/>
      <c r="AO25" s="235"/>
      <c r="AP25" s="235"/>
      <c r="AQ25" s="235"/>
      <c r="AR25" s="235"/>
      <c r="AS25" s="235"/>
      <c r="AT25" s="235"/>
      <c r="AU25" s="235"/>
      <c r="AV25" s="235"/>
      <c r="AW25" s="235"/>
      <c r="AX25" s="235"/>
      <c r="AY25" s="235"/>
      <c r="AZ25" s="235"/>
      <c r="BA25" s="236"/>
      <c r="BB25" s="234" t="s">
        <v>71</v>
      </c>
      <c r="BC25" s="235"/>
      <c r="BD25" s="235"/>
      <c r="BE25" s="235"/>
      <c r="BF25" s="235"/>
      <c r="BG25" s="235"/>
      <c r="BH25" s="235"/>
      <c r="BI25" s="235"/>
      <c r="BJ25" s="235"/>
      <c r="BK25" s="235"/>
      <c r="BL25" s="235"/>
      <c r="BM25" s="236"/>
      <c r="BN25" s="234" t="s">
        <v>72</v>
      </c>
      <c r="BO25" s="235"/>
      <c r="BP25" s="235"/>
      <c r="BQ25" s="235"/>
      <c r="BR25" s="235"/>
      <c r="BS25" s="235"/>
      <c r="BT25" s="235"/>
      <c r="BU25" s="235"/>
      <c r="BV25" s="235"/>
      <c r="BW25" s="235"/>
      <c r="BX25" s="235"/>
      <c r="BY25" s="235"/>
      <c r="BZ25" s="235"/>
      <c r="CA25" s="235"/>
      <c r="CB25" s="236"/>
      <c r="CC25" s="234" t="s">
        <v>73</v>
      </c>
      <c r="CD25" s="235"/>
      <c r="CE25" s="235"/>
      <c r="CF25" s="235"/>
      <c r="CG25" s="235"/>
      <c r="CH25" s="235"/>
      <c r="CI25" s="235"/>
      <c r="CJ25" s="235"/>
      <c r="CK25" s="235"/>
      <c r="CL25" s="235"/>
      <c r="CM25" s="235"/>
      <c r="CN25" s="235"/>
      <c r="CO25" s="236"/>
      <c r="CP25" s="234" t="s">
        <v>74</v>
      </c>
      <c r="CQ25" s="235"/>
      <c r="CR25" s="235"/>
      <c r="CS25" s="235"/>
      <c r="CT25" s="235"/>
      <c r="CU25" s="235"/>
      <c r="CV25" s="235"/>
      <c r="CW25" s="235"/>
      <c r="CX25" s="235"/>
      <c r="CY25" s="235"/>
      <c r="CZ25" s="235"/>
      <c r="DA25" s="235"/>
      <c r="DB25" s="235"/>
      <c r="DC25" s="236"/>
    </row>
    <row r="26" spans="1:107" ht="82.5" customHeight="1" hidden="1">
      <c r="A26" s="220" t="s">
        <v>270</v>
      </c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2"/>
      <c r="P26" s="223" t="s">
        <v>273</v>
      </c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5"/>
      <c r="AM26" s="226">
        <f>2386750/1000</f>
        <v>2386.75</v>
      </c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7"/>
      <c r="AY26" s="227"/>
      <c r="AZ26" s="227"/>
      <c r="BA26" s="228"/>
      <c r="BB26" s="229">
        <v>0.1019</v>
      </c>
      <c r="BC26" s="230"/>
      <c r="BD26" s="230"/>
      <c r="BE26" s="230"/>
      <c r="BF26" s="230"/>
      <c r="BG26" s="230"/>
      <c r="BH26" s="230"/>
      <c r="BI26" s="230"/>
      <c r="BJ26" s="230"/>
      <c r="BK26" s="230"/>
      <c r="BL26" s="230"/>
      <c r="BM26" s="231"/>
      <c r="BN26" s="229">
        <v>0.1</v>
      </c>
      <c r="BO26" s="232"/>
      <c r="BP26" s="232"/>
      <c r="BQ26" s="232"/>
      <c r="BR26" s="232"/>
      <c r="BS26" s="232"/>
      <c r="BT26" s="232"/>
      <c r="BU26" s="232"/>
      <c r="BV26" s="232"/>
      <c r="BW26" s="232"/>
      <c r="BX26" s="232"/>
      <c r="BY26" s="232"/>
      <c r="BZ26" s="232"/>
      <c r="CA26" s="232"/>
      <c r="CB26" s="233"/>
      <c r="CC26" s="217" t="s">
        <v>280</v>
      </c>
      <c r="CD26" s="218"/>
      <c r="CE26" s="218"/>
      <c r="CF26" s="218"/>
      <c r="CG26" s="218"/>
      <c r="CH26" s="218"/>
      <c r="CI26" s="218"/>
      <c r="CJ26" s="218"/>
      <c r="CK26" s="218"/>
      <c r="CL26" s="218"/>
      <c r="CM26" s="218"/>
      <c r="CN26" s="218"/>
      <c r="CO26" s="219"/>
      <c r="CP26" s="217" t="s">
        <v>281</v>
      </c>
      <c r="CQ26" s="218"/>
      <c r="CR26" s="218"/>
      <c r="CS26" s="218"/>
      <c r="CT26" s="218"/>
      <c r="CU26" s="218"/>
      <c r="CV26" s="218"/>
      <c r="CW26" s="218"/>
      <c r="CX26" s="218"/>
      <c r="CY26" s="218"/>
      <c r="CZ26" s="218"/>
      <c r="DA26" s="218"/>
      <c r="DB26" s="218"/>
      <c r="DC26" s="219"/>
    </row>
    <row r="27" spans="1:107" ht="82.5" customHeight="1" hidden="1">
      <c r="A27" s="220" t="s">
        <v>270</v>
      </c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2"/>
      <c r="P27" s="223" t="s">
        <v>273</v>
      </c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5"/>
      <c r="AM27" s="226">
        <f>2930400/1000</f>
        <v>2930.4</v>
      </c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8"/>
      <c r="BB27" s="229">
        <v>0.1202</v>
      </c>
      <c r="BC27" s="230"/>
      <c r="BD27" s="230"/>
      <c r="BE27" s="230"/>
      <c r="BF27" s="230"/>
      <c r="BG27" s="230"/>
      <c r="BH27" s="230"/>
      <c r="BI27" s="230"/>
      <c r="BJ27" s="230"/>
      <c r="BK27" s="230"/>
      <c r="BL27" s="230"/>
      <c r="BM27" s="231"/>
      <c r="BN27" s="229">
        <v>0.1</v>
      </c>
      <c r="BO27" s="232"/>
      <c r="BP27" s="232"/>
      <c r="BQ27" s="232"/>
      <c r="BR27" s="232"/>
      <c r="BS27" s="232"/>
      <c r="BT27" s="232"/>
      <c r="BU27" s="232"/>
      <c r="BV27" s="232"/>
      <c r="BW27" s="232"/>
      <c r="BX27" s="232"/>
      <c r="BY27" s="232"/>
      <c r="BZ27" s="232"/>
      <c r="CA27" s="232"/>
      <c r="CB27" s="233"/>
      <c r="CC27" s="217" t="s">
        <v>271</v>
      </c>
      <c r="CD27" s="218"/>
      <c r="CE27" s="218"/>
      <c r="CF27" s="218"/>
      <c r="CG27" s="218"/>
      <c r="CH27" s="218"/>
      <c r="CI27" s="218"/>
      <c r="CJ27" s="218"/>
      <c r="CK27" s="218"/>
      <c r="CL27" s="218"/>
      <c r="CM27" s="218"/>
      <c r="CN27" s="218"/>
      <c r="CO27" s="219"/>
      <c r="CP27" s="217" t="s">
        <v>272</v>
      </c>
      <c r="CQ27" s="218"/>
      <c r="CR27" s="218"/>
      <c r="CS27" s="218"/>
      <c r="CT27" s="218"/>
      <c r="CU27" s="218"/>
      <c r="CV27" s="218"/>
      <c r="CW27" s="218"/>
      <c r="CX27" s="218"/>
      <c r="CY27" s="218"/>
      <c r="CZ27" s="218"/>
      <c r="DA27" s="218"/>
      <c r="DB27" s="218"/>
      <c r="DC27" s="219"/>
    </row>
    <row r="28" spans="1:107" ht="82.5" customHeight="1" hidden="1">
      <c r="A28" s="220" t="s">
        <v>270</v>
      </c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2"/>
      <c r="P28" s="223" t="s">
        <v>273</v>
      </c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5"/>
      <c r="AM28" s="226">
        <f>2920632/1000</f>
        <v>2920.632</v>
      </c>
      <c r="AN28" s="227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27"/>
      <c r="AZ28" s="227"/>
      <c r="BA28" s="228"/>
      <c r="BB28" s="229">
        <v>0.1184</v>
      </c>
      <c r="BC28" s="230"/>
      <c r="BD28" s="230"/>
      <c r="BE28" s="230"/>
      <c r="BF28" s="230"/>
      <c r="BG28" s="230"/>
      <c r="BH28" s="230"/>
      <c r="BI28" s="230"/>
      <c r="BJ28" s="230"/>
      <c r="BK28" s="230"/>
      <c r="BL28" s="230"/>
      <c r="BM28" s="231"/>
      <c r="BN28" s="229">
        <v>0.1</v>
      </c>
      <c r="BO28" s="232"/>
      <c r="BP28" s="232"/>
      <c r="BQ28" s="232"/>
      <c r="BR28" s="232"/>
      <c r="BS28" s="232"/>
      <c r="BT28" s="232"/>
      <c r="BU28" s="232"/>
      <c r="BV28" s="232"/>
      <c r="BW28" s="232"/>
      <c r="BX28" s="232"/>
      <c r="BY28" s="232"/>
      <c r="BZ28" s="232"/>
      <c r="CA28" s="232"/>
      <c r="CB28" s="233"/>
      <c r="CC28" s="217" t="s">
        <v>274</v>
      </c>
      <c r="CD28" s="218"/>
      <c r="CE28" s="218"/>
      <c r="CF28" s="218"/>
      <c r="CG28" s="218"/>
      <c r="CH28" s="218"/>
      <c r="CI28" s="218"/>
      <c r="CJ28" s="218"/>
      <c r="CK28" s="218"/>
      <c r="CL28" s="218"/>
      <c r="CM28" s="218"/>
      <c r="CN28" s="218"/>
      <c r="CO28" s="219"/>
      <c r="CP28" s="217" t="s">
        <v>275</v>
      </c>
      <c r="CQ28" s="218"/>
      <c r="CR28" s="218"/>
      <c r="CS28" s="218"/>
      <c r="CT28" s="218"/>
      <c r="CU28" s="218"/>
      <c r="CV28" s="218"/>
      <c r="CW28" s="218"/>
      <c r="CX28" s="218"/>
      <c r="CY28" s="218"/>
      <c r="CZ28" s="218"/>
      <c r="DA28" s="218"/>
      <c r="DB28" s="218"/>
      <c r="DC28" s="219"/>
    </row>
    <row r="29" spans="1:107" ht="82.5" customHeight="1" hidden="1">
      <c r="A29" s="220" t="s">
        <v>270</v>
      </c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2"/>
      <c r="P29" s="223" t="s">
        <v>273</v>
      </c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5"/>
      <c r="AM29" s="226">
        <f>2936024/1000</f>
        <v>2936.024</v>
      </c>
      <c r="AN29" s="227"/>
      <c r="AO29" s="227"/>
      <c r="AP29" s="227"/>
      <c r="AQ29" s="227"/>
      <c r="AR29" s="227"/>
      <c r="AS29" s="227"/>
      <c r="AT29" s="227"/>
      <c r="AU29" s="227"/>
      <c r="AV29" s="227"/>
      <c r="AW29" s="227"/>
      <c r="AX29" s="227"/>
      <c r="AY29" s="227"/>
      <c r="AZ29" s="227"/>
      <c r="BA29" s="228"/>
      <c r="BB29" s="229">
        <v>0.1153</v>
      </c>
      <c r="BC29" s="230"/>
      <c r="BD29" s="230"/>
      <c r="BE29" s="230"/>
      <c r="BF29" s="230"/>
      <c r="BG29" s="230"/>
      <c r="BH29" s="230"/>
      <c r="BI29" s="230"/>
      <c r="BJ29" s="230"/>
      <c r="BK29" s="230"/>
      <c r="BL29" s="230"/>
      <c r="BM29" s="231"/>
      <c r="BN29" s="229">
        <v>0.1</v>
      </c>
      <c r="BO29" s="232"/>
      <c r="BP29" s="232"/>
      <c r="BQ29" s="232"/>
      <c r="BR29" s="232"/>
      <c r="BS29" s="232"/>
      <c r="BT29" s="232"/>
      <c r="BU29" s="232"/>
      <c r="BV29" s="232"/>
      <c r="BW29" s="232"/>
      <c r="BX29" s="232"/>
      <c r="BY29" s="232"/>
      <c r="BZ29" s="232"/>
      <c r="CA29" s="232"/>
      <c r="CB29" s="233"/>
      <c r="CC29" s="217" t="s">
        <v>276</v>
      </c>
      <c r="CD29" s="218"/>
      <c r="CE29" s="218"/>
      <c r="CF29" s="218"/>
      <c r="CG29" s="218"/>
      <c r="CH29" s="218"/>
      <c r="CI29" s="218"/>
      <c r="CJ29" s="218"/>
      <c r="CK29" s="218"/>
      <c r="CL29" s="218"/>
      <c r="CM29" s="218"/>
      <c r="CN29" s="218"/>
      <c r="CO29" s="219"/>
      <c r="CP29" s="217" t="s">
        <v>277</v>
      </c>
      <c r="CQ29" s="218"/>
      <c r="CR29" s="218"/>
      <c r="CS29" s="218"/>
      <c r="CT29" s="218"/>
      <c r="CU29" s="218"/>
      <c r="CV29" s="218"/>
      <c r="CW29" s="218"/>
      <c r="CX29" s="218"/>
      <c r="CY29" s="218"/>
      <c r="CZ29" s="218"/>
      <c r="DA29" s="218"/>
      <c r="DB29" s="218"/>
      <c r="DC29" s="219"/>
    </row>
    <row r="30" ht="15.75">
      <c r="A30" s="20" t="s">
        <v>75</v>
      </c>
    </row>
    <row r="32" spans="1:107" s="22" customFormat="1" ht="150.75" customHeight="1">
      <c r="A32" s="234" t="s">
        <v>68</v>
      </c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6"/>
      <c r="P32" s="234" t="s">
        <v>69</v>
      </c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35"/>
      <c r="AL32" s="236"/>
      <c r="AM32" s="234" t="s">
        <v>70</v>
      </c>
      <c r="AN32" s="235"/>
      <c r="AO32" s="235"/>
      <c r="AP32" s="235"/>
      <c r="AQ32" s="235"/>
      <c r="AR32" s="235"/>
      <c r="AS32" s="235"/>
      <c r="AT32" s="235"/>
      <c r="AU32" s="235"/>
      <c r="AV32" s="235"/>
      <c r="AW32" s="235"/>
      <c r="AX32" s="235"/>
      <c r="AY32" s="235"/>
      <c r="AZ32" s="235"/>
      <c r="BA32" s="236"/>
      <c r="BB32" s="234" t="s">
        <v>76</v>
      </c>
      <c r="BC32" s="235"/>
      <c r="BD32" s="235"/>
      <c r="BE32" s="235"/>
      <c r="BF32" s="235"/>
      <c r="BG32" s="235"/>
      <c r="BH32" s="235"/>
      <c r="BI32" s="235"/>
      <c r="BJ32" s="235"/>
      <c r="BK32" s="235"/>
      <c r="BL32" s="235"/>
      <c r="BM32" s="235"/>
      <c r="BN32" s="236"/>
      <c r="BO32" s="234" t="s">
        <v>77</v>
      </c>
      <c r="BP32" s="235"/>
      <c r="BQ32" s="235"/>
      <c r="BR32" s="235"/>
      <c r="BS32" s="235"/>
      <c r="BT32" s="235"/>
      <c r="BU32" s="235"/>
      <c r="BV32" s="235"/>
      <c r="BW32" s="235"/>
      <c r="BX32" s="235"/>
      <c r="BY32" s="235"/>
      <c r="BZ32" s="235"/>
      <c r="CA32" s="235"/>
      <c r="CB32" s="235"/>
      <c r="CC32" s="236"/>
      <c r="CD32" s="234" t="s">
        <v>73</v>
      </c>
      <c r="CE32" s="235"/>
      <c r="CF32" s="235"/>
      <c r="CG32" s="235"/>
      <c r="CH32" s="235"/>
      <c r="CI32" s="235"/>
      <c r="CJ32" s="235"/>
      <c r="CK32" s="235"/>
      <c r="CL32" s="235"/>
      <c r="CM32" s="235"/>
      <c r="CN32" s="235"/>
      <c r="CO32" s="235"/>
      <c r="CP32" s="236"/>
      <c r="CQ32" s="234" t="s">
        <v>74</v>
      </c>
      <c r="CR32" s="235"/>
      <c r="CS32" s="235"/>
      <c r="CT32" s="235"/>
      <c r="CU32" s="235"/>
      <c r="CV32" s="235"/>
      <c r="CW32" s="235"/>
      <c r="CX32" s="235"/>
      <c r="CY32" s="235"/>
      <c r="CZ32" s="235"/>
      <c r="DA32" s="235"/>
      <c r="DB32" s="235"/>
      <c r="DC32" s="236"/>
    </row>
    <row r="33" spans="1:107" ht="15.75">
      <c r="A33" s="237">
        <v>1</v>
      </c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1"/>
      <c r="P33" s="237">
        <v>2</v>
      </c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231"/>
      <c r="AM33" s="237">
        <v>3</v>
      </c>
      <c r="AN33" s="230"/>
      <c r="AO33" s="230"/>
      <c r="AP33" s="230"/>
      <c r="AQ33" s="230"/>
      <c r="AR33" s="230"/>
      <c r="AS33" s="230"/>
      <c r="AT33" s="230"/>
      <c r="AU33" s="230"/>
      <c r="AV33" s="230"/>
      <c r="AW33" s="230"/>
      <c r="AX33" s="230"/>
      <c r="AY33" s="230"/>
      <c r="AZ33" s="230"/>
      <c r="BA33" s="231"/>
      <c r="BB33" s="237">
        <v>4</v>
      </c>
      <c r="BC33" s="230"/>
      <c r="BD33" s="230"/>
      <c r="BE33" s="230"/>
      <c r="BF33" s="230"/>
      <c r="BG33" s="230"/>
      <c r="BH33" s="230"/>
      <c r="BI33" s="230"/>
      <c r="BJ33" s="230"/>
      <c r="BK33" s="230"/>
      <c r="BL33" s="230"/>
      <c r="BM33" s="230"/>
      <c r="BN33" s="231"/>
      <c r="BO33" s="237">
        <v>5</v>
      </c>
      <c r="BP33" s="230"/>
      <c r="BQ33" s="230"/>
      <c r="BR33" s="230"/>
      <c r="BS33" s="230"/>
      <c r="BT33" s="230"/>
      <c r="BU33" s="230"/>
      <c r="BV33" s="230"/>
      <c r="BW33" s="230"/>
      <c r="BX33" s="230"/>
      <c r="BY33" s="230"/>
      <c r="BZ33" s="230"/>
      <c r="CA33" s="230"/>
      <c r="CB33" s="230"/>
      <c r="CC33" s="231"/>
      <c r="CD33" s="237">
        <v>6</v>
      </c>
      <c r="CE33" s="230"/>
      <c r="CF33" s="230"/>
      <c r="CG33" s="230"/>
      <c r="CH33" s="230"/>
      <c r="CI33" s="230"/>
      <c r="CJ33" s="230"/>
      <c r="CK33" s="230"/>
      <c r="CL33" s="230"/>
      <c r="CM33" s="230"/>
      <c r="CN33" s="230"/>
      <c r="CO33" s="230"/>
      <c r="CP33" s="231"/>
      <c r="CQ33" s="237">
        <v>7</v>
      </c>
      <c r="CR33" s="230"/>
      <c r="CS33" s="230"/>
      <c r="CT33" s="230"/>
      <c r="CU33" s="230"/>
      <c r="CV33" s="230"/>
      <c r="CW33" s="230"/>
      <c r="CX33" s="230"/>
      <c r="CY33" s="230"/>
      <c r="CZ33" s="230"/>
      <c r="DA33" s="230"/>
      <c r="DB33" s="230"/>
      <c r="DC33" s="231"/>
    </row>
    <row r="35" spans="1:107" ht="15.75" customHeight="1">
      <c r="A35" s="238" t="s">
        <v>78</v>
      </c>
      <c r="B35" s="238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8"/>
      <c r="AN35" s="238"/>
      <c r="AO35" s="238"/>
      <c r="AP35" s="238"/>
      <c r="AQ35" s="238"/>
      <c r="AR35" s="238"/>
      <c r="AS35" s="238"/>
      <c r="AT35" s="238"/>
      <c r="AU35" s="238"/>
      <c r="AV35" s="238"/>
      <c r="AW35" s="238"/>
      <c r="BA35" s="240"/>
      <c r="BB35" s="240"/>
      <c r="BC35" s="240"/>
      <c r="BD35" s="240"/>
      <c r="BE35" s="240"/>
      <c r="BF35" s="240"/>
      <c r="BG35" s="240"/>
      <c r="BH35" s="240"/>
      <c r="BI35" s="240"/>
      <c r="BJ35" s="240"/>
      <c r="BK35" s="240"/>
      <c r="BL35" s="240"/>
      <c r="BM35" s="240"/>
      <c r="BN35" s="240"/>
      <c r="BO35" s="240"/>
      <c r="BP35" s="240"/>
      <c r="BQ35" s="240"/>
      <c r="BR35" s="240"/>
      <c r="BV35" s="240" t="s">
        <v>304</v>
      </c>
      <c r="BW35" s="240"/>
      <c r="BX35" s="240"/>
      <c r="BY35" s="240"/>
      <c r="BZ35" s="240"/>
      <c r="CA35" s="240"/>
      <c r="CB35" s="240"/>
      <c r="CC35" s="240"/>
      <c r="CD35" s="240"/>
      <c r="CE35" s="240"/>
      <c r="CF35" s="240"/>
      <c r="CG35" s="240"/>
      <c r="CH35" s="240"/>
      <c r="CI35" s="240"/>
      <c r="CJ35" s="240"/>
      <c r="CK35" s="240"/>
      <c r="CL35" s="240"/>
      <c r="CM35" s="240"/>
      <c r="CN35" s="240"/>
      <c r="CO35" s="240"/>
      <c r="CP35" s="240"/>
      <c r="CQ35" s="240"/>
      <c r="CR35" s="240"/>
      <c r="CS35" s="240"/>
      <c r="CT35" s="240"/>
      <c r="CU35" s="240"/>
      <c r="CV35" s="240"/>
      <c r="CW35" s="240"/>
      <c r="CX35" s="240"/>
      <c r="CY35" s="240"/>
      <c r="CZ35" s="240"/>
      <c r="DA35" s="240"/>
      <c r="DB35" s="240"/>
      <c r="DC35" s="240"/>
    </row>
    <row r="36" spans="1:107" s="19" customFormat="1" ht="12.75" customHeight="1">
      <c r="A36" s="241" t="s">
        <v>79</v>
      </c>
      <c r="B36" s="241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1"/>
      <c r="AP36" s="241"/>
      <c r="AQ36" s="241"/>
      <c r="AR36" s="241"/>
      <c r="AS36" s="241"/>
      <c r="AT36" s="241"/>
      <c r="AU36" s="241"/>
      <c r="AV36" s="241"/>
      <c r="AW36" s="241"/>
      <c r="BA36" s="242" t="s">
        <v>80</v>
      </c>
      <c r="BB36" s="242"/>
      <c r="BC36" s="242"/>
      <c r="BD36" s="242"/>
      <c r="BE36" s="242"/>
      <c r="BF36" s="242"/>
      <c r="BG36" s="242"/>
      <c r="BH36" s="242"/>
      <c r="BI36" s="242"/>
      <c r="BJ36" s="242"/>
      <c r="BK36" s="242"/>
      <c r="BL36" s="242"/>
      <c r="BM36" s="242"/>
      <c r="BN36" s="242"/>
      <c r="BO36" s="242"/>
      <c r="BP36" s="242"/>
      <c r="BQ36" s="242"/>
      <c r="BR36" s="242"/>
      <c r="BS36" s="23"/>
      <c r="BT36" s="23"/>
      <c r="BU36" s="23"/>
      <c r="BV36" s="242" t="s">
        <v>81</v>
      </c>
      <c r="BW36" s="242"/>
      <c r="BX36" s="242"/>
      <c r="BY36" s="242"/>
      <c r="BZ36" s="242"/>
      <c r="CA36" s="242"/>
      <c r="CB36" s="242"/>
      <c r="CC36" s="242"/>
      <c r="CD36" s="242"/>
      <c r="CE36" s="242"/>
      <c r="CF36" s="242"/>
      <c r="CG36" s="242"/>
      <c r="CH36" s="242"/>
      <c r="CI36" s="242"/>
      <c r="CJ36" s="242"/>
      <c r="CK36" s="242"/>
      <c r="CL36" s="242"/>
      <c r="CM36" s="242"/>
      <c r="CN36" s="242"/>
      <c r="CO36" s="242"/>
      <c r="CP36" s="242"/>
      <c r="CQ36" s="242"/>
      <c r="CR36" s="242"/>
      <c r="CS36" s="242"/>
      <c r="CT36" s="242"/>
      <c r="CU36" s="242"/>
      <c r="CV36" s="242"/>
      <c r="CW36" s="242"/>
      <c r="CX36" s="242"/>
      <c r="CY36" s="242"/>
      <c r="CZ36" s="242"/>
      <c r="DA36" s="242"/>
      <c r="DB36" s="242"/>
      <c r="DC36" s="242"/>
    </row>
    <row r="37" spans="1:49" ht="15.7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</row>
    <row r="38" spans="1:107" ht="35.25" customHeight="1">
      <c r="A38" s="239" t="s">
        <v>364</v>
      </c>
      <c r="B38" s="239"/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39"/>
      <c r="AI38" s="239"/>
      <c r="AJ38" s="239"/>
      <c r="AK38" s="239"/>
      <c r="AL38" s="239"/>
      <c r="AM38" s="239"/>
      <c r="AN38" s="239"/>
      <c r="AO38" s="239"/>
      <c r="AP38" s="239"/>
      <c r="AQ38" s="239"/>
      <c r="AR38" s="239"/>
      <c r="AS38" s="239"/>
      <c r="AT38" s="239"/>
      <c r="AU38" s="239"/>
      <c r="AV38" s="239"/>
      <c r="AW38" s="239"/>
      <c r="BA38" s="240"/>
      <c r="BB38" s="240"/>
      <c r="BC38" s="240"/>
      <c r="BD38" s="240"/>
      <c r="BE38" s="240"/>
      <c r="BF38" s="240"/>
      <c r="BG38" s="240"/>
      <c r="BH38" s="240"/>
      <c r="BI38" s="240"/>
      <c r="BJ38" s="240"/>
      <c r="BK38" s="240"/>
      <c r="BL38" s="240"/>
      <c r="BM38" s="240"/>
      <c r="BN38" s="240"/>
      <c r="BO38" s="240"/>
      <c r="BP38" s="240"/>
      <c r="BQ38" s="240"/>
      <c r="BR38" s="240"/>
      <c r="BV38" s="240" t="s">
        <v>368</v>
      </c>
      <c r="BW38" s="240"/>
      <c r="BX38" s="240"/>
      <c r="BY38" s="240"/>
      <c r="BZ38" s="240"/>
      <c r="CA38" s="240"/>
      <c r="CB38" s="240"/>
      <c r="CC38" s="240"/>
      <c r="CD38" s="240"/>
      <c r="CE38" s="240"/>
      <c r="CF38" s="240"/>
      <c r="CG38" s="240"/>
      <c r="CH38" s="240"/>
      <c r="CI38" s="240"/>
      <c r="CJ38" s="240"/>
      <c r="CK38" s="240"/>
      <c r="CL38" s="240"/>
      <c r="CM38" s="240"/>
      <c r="CN38" s="240"/>
      <c r="CO38" s="240"/>
      <c r="CP38" s="240"/>
      <c r="CQ38" s="240"/>
      <c r="CR38" s="240"/>
      <c r="CS38" s="240"/>
      <c r="CT38" s="240"/>
      <c r="CU38" s="240"/>
      <c r="CV38" s="240"/>
      <c r="CW38" s="240"/>
      <c r="CX38" s="240"/>
      <c r="CY38" s="240"/>
      <c r="CZ38" s="240"/>
      <c r="DA38" s="240"/>
      <c r="DB38" s="240"/>
      <c r="DC38" s="240"/>
    </row>
    <row r="39" spans="1:107" s="19" customFormat="1" ht="12.75" customHeight="1">
      <c r="A39" s="241" t="s">
        <v>79</v>
      </c>
      <c r="B39" s="241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1"/>
      <c r="AN39" s="241"/>
      <c r="AO39" s="241"/>
      <c r="AP39" s="241"/>
      <c r="AQ39" s="241"/>
      <c r="AR39" s="241"/>
      <c r="AS39" s="241"/>
      <c r="AT39" s="241"/>
      <c r="AU39" s="241"/>
      <c r="AV39" s="241"/>
      <c r="AW39" s="241"/>
      <c r="BA39" s="242" t="s">
        <v>80</v>
      </c>
      <c r="BB39" s="242"/>
      <c r="BC39" s="242"/>
      <c r="BD39" s="242"/>
      <c r="BE39" s="242"/>
      <c r="BF39" s="242"/>
      <c r="BG39" s="242"/>
      <c r="BH39" s="242"/>
      <c r="BI39" s="242"/>
      <c r="BJ39" s="242"/>
      <c r="BK39" s="242"/>
      <c r="BL39" s="242"/>
      <c r="BM39" s="242"/>
      <c r="BN39" s="242"/>
      <c r="BO39" s="242"/>
      <c r="BP39" s="242"/>
      <c r="BQ39" s="242"/>
      <c r="BR39" s="242"/>
      <c r="BS39" s="23"/>
      <c r="BT39" s="23"/>
      <c r="BU39" s="23"/>
      <c r="BV39" s="242" t="s">
        <v>81</v>
      </c>
      <c r="BW39" s="242"/>
      <c r="BX39" s="242"/>
      <c r="BY39" s="242"/>
      <c r="BZ39" s="242"/>
      <c r="CA39" s="242"/>
      <c r="CB39" s="242"/>
      <c r="CC39" s="242"/>
      <c r="CD39" s="242"/>
      <c r="CE39" s="242"/>
      <c r="CF39" s="242"/>
      <c r="CG39" s="242"/>
      <c r="CH39" s="242"/>
      <c r="CI39" s="242"/>
      <c r="CJ39" s="242"/>
      <c r="CK39" s="242"/>
      <c r="CL39" s="242"/>
      <c r="CM39" s="242"/>
      <c r="CN39" s="242"/>
      <c r="CO39" s="242"/>
      <c r="CP39" s="242"/>
      <c r="CQ39" s="242"/>
      <c r="CR39" s="242"/>
      <c r="CS39" s="242"/>
      <c r="CT39" s="242"/>
      <c r="CU39" s="242"/>
      <c r="CV39" s="242"/>
      <c r="CW39" s="242"/>
      <c r="CX39" s="242"/>
      <c r="CY39" s="242"/>
      <c r="CZ39" s="242"/>
      <c r="DA39" s="242"/>
      <c r="DB39" s="242"/>
      <c r="DC39" s="242"/>
    </row>
    <row r="41" spans="2:107" ht="34.5" customHeight="1">
      <c r="B41" s="238" t="s">
        <v>220</v>
      </c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5"/>
      <c r="AZ41" s="25"/>
      <c r="BA41" s="238"/>
      <c r="BB41" s="238"/>
      <c r="BC41" s="238"/>
      <c r="BD41" s="238"/>
      <c r="BE41" s="238"/>
      <c r="BF41" s="238"/>
      <c r="BG41" s="238"/>
      <c r="BH41" s="238"/>
      <c r="BI41" s="238"/>
      <c r="BJ41" s="238"/>
      <c r="BK41" s="238"/>
      <c r="BL41" s="238"/>
      <c r="BM41" s="238"/>
      <c r="BN41" s="238"/>
      <c r="BO41" s="238"/>
      <c r="BP41" s="238"/>
      <c r="BQ41" s="238"/>
      <c r="BR41" s="238"/>
      <c r="BS41" s="26"/>
      <c r="BT41" s="26"/>
      <c r="BU41" s="26"/>
      <c r="BV41" s="238"/>
      <c r="BW41" s="238"/>
      <c r="BX41" s="238"/>
      <c r="BY41" s="238"/>
      <c r="BZ41" s="238"/>
      <c r="CA41" s="238"/>
      <c r="CB41" s="238"/>
      <c r="CC41" s="238"/>
      <c r="CD41" s="238"/>
      <c r="CE41" s="238"/>
      <c r="CF41" s="238"/>
      <c r="CG41" s="238"/>
      <c r="CH41" s="238"/>
      <c r="CI41" s="238"/>
      <c r="CJ41" s="238"/>
      <c r="CK41" s="238"/>
      <c r="CL41" s="238"/>
      <c r="CM41" s="238"/>
      <c r="CN41" s="238"/>
      <c r="CO41" s="238"/>
      <c r="CP41" s="238"/>
      <c r="CQ41" s="238"/>
      <c r="CR41" s="238"/>
      <c r="CS41" s="238"/>
      <c r="CT41" s="238"/>
      <c r="CU41" s="238"/>
      <c r="CV41" s="238"/>
      <c r="CW41" s="238"/>
      <c r="CX41" s="238"/>
      <c r="CY41" s="238"/>
      <c r="CZ41" s="238"/>
      <c r="DA41" s="238"/>
      <c r="DB41" s="238"/>
      <c r="DC41" s="238"/>
    </row>
    <row r="42" spans="2:107" ht="22.5" customHeight="1">
      <c r="B42" s="241" t="s">
        <v>79</v>
      </c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5"/>
      <c r="AZ42" s="25"/>
      <c r="BA42" s="241" t="s">
        <v>80</v>
      </c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5"/>
      <c r="BT42" s="25"/>
      <c r="BU42" s="25"/>
      <c r="BV42" s="241" t="s">
        <v>81</v>
      </c>
      <c r="BW42" s="241"/>
      <c r="BX42" s="241"/>
      <c r="BY42" s="241"/>
      <c r="BZ42" s="241"/>
      <c r="CA42" s="241"/>
      <c r="CB42" s="241"/>
      <c r="CC42" s="241"/>
      <c r="CD42" s="241"/>
      <c r="CE42" s="241"/>
      <c r="CF42" s="241"/>
      <c r="CG42" s="241"/>
      <c r="CH42" s="241"/>
      <c r="CI42" s="241"/>
      <c r="CJ42" s="241"/>
      <c r="CK42" s="241"/>
      <c r="CL42" s="241"/>
      <c r="CM42" s="241"/>
      <c r="CN42" s="241"/>
      <c r="CO42" s="241"/>
      <c r="CP42" s="241"/>
      <c r="CQ42" s="241"/>
      <c r="CR42" s="241"/>
      <c r="CS42" s="241"/>
      <c r="CT42" s="241"/>
      <c r="CU42" s="241"/>
      <c r="CV42" s="241"/>
      <c r="CW42" s="241"/>
      <c r="CX42" s="241"/>
      <c r="CY42" s="241"/>
      <c r="CZ42" s="241"/>
      <c r="DA42" s="241"/>
      <c r="DB42" s="241"/>
      <c r="DC42" s="241"/>
    </row>
  </sheetData>
  <sheetProtection/>
  <mergeCells count="91">
    <mergeCell ref="A28:O28"/>
    <mergeCell ref="P28:AL28"/>
    <mergeCell ref="AM28:BA28"/>
    <mergeCell ref="BB28:BM28"/>
    <mergeCell ref="BN28:CB28"/>
    <mergeCell ref="CC28:CO28"/>
    <mergeCell ref="A32:O32"/>
    <mergeCell ref="BG19:BU19"/>
    <mergeCell ref="BV19:CH19"/>
    <mergeCell ref="AQ17:BF17"/>
    <mergeCell ref="BG18:BU18"/>
    <mergeCell ref="BV18:CH18"/>
    <mergeCell ref="A19:AP19"/>
    <mergeCell ref="A25:O25"/>
    <mergeCell ref="P25:AL25"/>
    <mergeCell ref="CC25:CO25"/>
    <mergeCell ref="CI17:DC17"/>
    <mergeCell ref="A16:AP16"/>
    <mergeCell ref="A18:AP18"/>
    <mergeCell ref="BG16:BU16"/>
    <mergeCell ref="AQ18:BF18"/>
    <mergeCell ref="BG17:BU17"/>
    <mergeCell ref="BV36:DC36"/>
    <mergeCell ref="BN25:CB25"/>
    <mergeCell ref="BB25:BM25"/>
    <mergeCell ref="A35:AW35"/>
    <mergeCell ref="CP25:DC25"/>
    <mergeCell ref="CI19:DC19"/>
    <mergeCell ref="AQ19:BF19"/>
    <mergeCell ref="CQ33:DC33"/>
    <mergeCell ref="A33:O33"/>
    <mergeCell ref="P33:AL33"/>
    <mergeCell ref="A7:DC7"/>
    <mergeCell ref="K8:CS8"/>
    <mergeCell ref="K9:CS9"/>
    <mergeCell ref="AC12:DC12"/>
    <mergeCell ref="CI16:DC16"/>
    <mergeCell ref="CI18:DC18"/>
    <mergeCell ref="BV16:CH16"/>
    <mergeCell ref="BV17:CH17"/>
    <mergeCell ref="AQ16:BF16"/>
    <mergeCell ref="A17:AP17"/>
    <mergeCell ref="B42:AX42"/>
    <mergeCell ref="BA42:BR42"/>
    <mergeCell ref="BV42:DC42"/>
    <mergeCell ref="A39:AW39"/>
    <mergeCell ref="BA39:BR39"/>
    <mergeCell ref="A36:AW36"/>
    <mergeCell ref="B41:AX41"/>
    <mergeCell ref="BA36:BR36"/>
    <mergeCell ref="BV38:DC38"/>
    <mergeCell ref="BV39:DC39"/>
    <mergeCell ref="BA41:BR41"/>
    <mergeCell ref="BV41:DC41"/>
    <mergeCell ref="A38:AW38"/>
    <mergeCell ref="BA38:BR38"/>
    <mergeCell ref="CQ32:DC32"/>
    <mergeCell ref="BB32:BN32"/>
    <mergeCell ref="BV35:DC35"/>
    <mergeCell ref="BO32:CC32"/>
    <mergeCell ref="CD32:CP32"/>
    <mergeCell ref="BA35:BR35"/>
    <mergeCell ref="AM25:BA25"/>
    <mergeCell ref="BO33:CC33"/>
    <mergeCell ref="P32:AL32"/>
    <mergeCell ref="AM33:BA33"/>
    <mergeCell ref="BB33:BN33"/>
    <mergeCell ref="CD33:CP33"/>
    <mergeCell ref="AM32:BA32"/>
    <mergeCell ref="CP26:DC26"/>
    <mergeCell ref="CP27:DC27"/>
    <mergeCell ref="CP28:DC28"/>
    <mergeCell ref="A26:O26"/>
    <mergeCell ref="P26:AL26"/>
    <mergeCell ref="AM26:BA26"/>
    <mergeCell ref="BB26:BM26"/>
    <mergeCell ref="BN26:CB26"/>
    <mergeCell ref="CC26:CO26"/>
    <mergeCell ref="A27:O27"/>
    <mergeCell ref="P27:AL27"/>
    <mergeCell ref="AM27:BA27"/>
    <mergeCell ref="BB27:BM27"/>
    <mergeCell ref="BN27:CB27"/>
    <mergeCell ref="CC27:CO27"/>
    <mergeCell ref="CP29:DC29"/>
    <mergeCell ref="A29:O29"/>
    <mergeCell ref="P29:AL29"/>
    <mergeCell ref="AM29:BA29"/>
    <mergeCell ref="BB29:BM29"/>
    <mergeCell ref="BN29:CB29"/>
    <mergeCell ref="CC29:CO29"/>
  </mergeCells>
  <printOptions/>
  <pageMargins left="0.66" right="0.75" top="0.48" bottom="0.63" header="0.5" footer="0.5"/>
  <pageSetup fitToHeight="1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93"/>
  <sheetViews>
    <sheetView tabSelected="1" zoomScalePageLayoutView="0" workbookViewId="0" topLeftCell="A73">
      <selection activeCell="D85" sqref="D85"/>
    </sheetView>
  </sheetViews>
  <sheetFormatPr defaultColWidth="9.33203125" defaultRowHeight="11.25"/>
  <cols>
    <col min="1" max="1" width="4" style="0" customWidth="1"/>
    <col min="2" max="2" width="80.5" style="0" customWidth="1"/>
    <col min="3" max="3" width="16.5" style="1" customWidth="1"/>
    <col min="4" max="4" width="17.83203125" style="69" customWidth="1"/>
    <col min="5" max="5" width="18.16015625" style="69" customWidth="1"/>
  </cols>
  <sheetData>
    <row r="1" spans="1:5" ht="15.75">
      <c r="A1" s="30"/>
      <c r="B1" s="31"/>
      <c r="C1" s="31"/>
      <c r="D1" s="84"/>
      <c r="E1" s="90"/>
    </row>
    <row r="2" spans="1:5" ht="12">
      <c r="A2" s="53"/>
      <c r="B2" s="37"/>
      <c r="C2" s="56"/>
      <c r="D2" s="85"/>
      <c r="E2" s="91" t="s">
        <v>190</v>
      </c>
    </row>
    <row r="3" spans="1:5" ht="12">
      <c r="A3" s="53"/>
      <c r="B3" s="37"/>
      <c r="C3" s="56"/>
      <c r="D3" s="85"/>
      <c r="E3" s="91" t="s">
        <v>0</v>
      </c>
    </row>
    <row r="4" spans="1:5" ht="12">
      <c r="A4" s="53"/>
      <c r="B4" s="37"/>
      <c r="C4" s="56"/>
      <c r="D4" s="85"/>
      <c r="E4" s="91" t="s">
        <v>1</v>
      </c>
    </row>
    <row r="5" spans="1:5" ht="12">
      <c r="A5" s="53"/>
      <c r="B5" s="37"/>
      <c r="C5" s="56"/>
      <c r="D5" s="85"/>
      <c r="E5" s="91" t="s">
        <v>2</v>
      </c>
    </row>
    <row r="6" spans="1:5" ht="12">
      <c r="A6" s="53"/>
      <c r="B6" s="37"/>
      <c r="C6" s="56"/>
      <c r="D6" s="85"/>
      <c r="E6" s="91" t="s">
        <v>3</v>
      </c>
    </row>
    <row r="7" spans="1:5" ht="12">
      <c r="A7" s="53"/>
      <c r="B7" s="37"/>
      <c r="C7" s="56"/>
      <c r="D7" s="85"/>
      <c r="E7" s="91" t="s">
        <v>4</v>
      </c>
    </row>
    <row r="8" spans="1:5" ht="30" customHeight="1">
      <c r="A8" s="53"/>
      <c r="B8" s="32" t="s">
        <v>191</v>
      </c>
      <c r="C8" s="33"/>
      <c r="D8" s="86"/>
      <c r="E8" s="86"/>
    </row>
    <row r="9" spans="1:5" ht="13.5" customHeight="1">
      <c r="A9" s="53"/>
      <c r="B9" s="34" t="s">
        <v>359</v>
      </c>
      <c r="C9" s="35"/>
      <c r="D9" s="87"/>
      <c r="E9" s="87"/>
    </row>
    <row r="10" spans="1:5" ht="18.75" customHeight="1">
      <c r="A10" s="30"/>
      <c r="B10" s="34" t="s">
        <v>211</v>
      </c>
      <c r="C10" s="55"/>
      <c r="D10" s="88"/>
      <c r="E10" s="88"/>
    </row>
    <row r="11" spans="1:5" ht="25.5" customHeight="1">
      <c r="A11" s="30"/>
      <c r="B11" s="54" t="s">
        <v>5</v>
      </c>
      <c r="C11" s="55"/>
      <c r="D11" s="88"/>
      <c r="E11" s="88"/>
    </row>
    <row r="12" spans="1:5" ht="32.25" customHeight="1">
      <c r="A12" s="42"/>
      <c r="B12" s="260" t="s">
        <v>214</v>
      </c>
      <c r="C12" s="261"/>
      <c r="D12" s="261"/>
      <c r="E12" s="261"/>
    </row>
    <row r="13" spans="1:5" ht="20.25" customHeight="1">
      <c r="A13" s="42"/>
      <c r="B13" s="260" t="s">
        <v>170</v>
      </c>
      <c r="C13" s="261"/>
      <c r="D13" s="261"/>
      <c r="E13" s="261"/>
    </row>
    <row r="14" spans="1:5" ht="17.25" customHeight="1">
      <c r="A14" s="42"/>
      <c r="B14" s="42"/>
      <c r="C14" s="57"/>
      <c r="D14" s="89"/>
      <c r="E14" s="92" t="s">
        <v>6</v>
      </c>
    </row>
    <row r="15" spans="1:5" ht="37.5" customHeight="1">
      <c r="A15" s="42"/>
      <c r="B15" s="104" t="s">
        <v>192</v>
      </c>
      <c r="C15" s="105" t="s">
        <v>7</v>
      </c>
      <c r="D15" s="109" t="s">
        <v>193</v>
      </c>
      <c r="E15" s="109" t="s">
        <v>194</v>
      </c>
    </row>
    <row r="16" spans="1:5" ht="15" customHeight="1">
      <c r="A16" s="58"/>
      <c r="B16" s="104" t="s">
        <v>171</v>
      </c>
      <c r="C16" s="104" t="s">
        <v>172</v>
      </c>
      <c r="D16" s="110" t="s">
        <v>173</v>
      </c>
      <c r="E16" s="110" t="s">
        <v>182</v>
      </c>
    </row>
    <row r="17" spans="1:7" ht="10.5" customHeight="1">
      <c r="A17" s="30"/>
      <c r="B17" s="117" t="s">
        <v>250</v>
      </c>
      <c r="C17" s="118"/>
      <c r="D17" s="173"/>
      <c r="E17" s="173"/>
      <c r="G17" s="69"/>
    </row>
    <row r="18" spans="1:5" ht="15" customHeight="1">
      <c r="A18" s="30"/>
      <c r="B18" s="119" t="s">
        <v>88</v>
      </c>
      <c r="C18" s="120">
        <v>10</v>
      </c>
      <c r="D18" s="174">
        <v>136.28</v>
      </c>
      <c r="E18" s="174">
        <v>7.53</v>
      </c>
    </row>
    <row r="19" spans="1:5" ht="12" customHeight="1">
      <c r="A19" s="30"/>
      <c r="B19" s="121" t="s">
        <v>8</v>
      </c>
      <c r="C19" s="122"/>
      <c r="D19" s="175"/>
      <c r="E19" s="121"/>
    </row>
    <row r="20" spans="1:5" ht="13.5" customHeight="1">
      <c r="A20" s="30"/>
      <c r="B20" s="123" t="s">
        <v>9</v>
      </c>
      <c r="C20" s="124">
        <v>11</v>
      </c>
      <c r="D20" s="176">
        <v>136.28</v>
      </c>
      <c r="E20" s="176">
        <v>7.53</v>
      </c>
    </row>
    <row r="21" spans="1:5" ht="15.75" customHeight="1">
      <c r="A21" s="30"/>
      <c r="B21" s="123" t="s">
        <v>10</v>
      </c>
      <c r="C21" s="124">
        <v>12</v>
      </c>
      <c r="D21" s="177" t="s">
        <v>11</v>
      </c>
      <c r="E21" s="177" t="s">
        <v>11</v>
      </c>
    </row>
    <row r="22" spans="1:5" ht="14.25" customHeight="1">
      <c r="A22" s="30"/>
      <c r="B22" s="119" t="s">
        <v>12</v>
      </c>
      <c r="C22" s="120">
        <v>20</v>
      </c>
      <c r="D22" s="178" t="s">
        <v>11</v>
      </c>
      <c r="E22" s="178" t="s">
        <v>11</v>
      </c>
    </row>
    <row r="23" spans="1:5" ht="14.25" customHeight="1">
      <c r="A23" s="30"/>
      <c r="B23" s="121" t="s">
        <v>8</v>
      </c>
      <c r="C23" s="122"/>
      <c r="D23" s="175"/>
      <c r="E23" s="121"/>
    </row>
    <row r="24" spans="1:5" ht="17.25" customHeight="1">
      <c r="A24" s="30"/>
      <c r="B24" s="123" t="s">
        <v>9</v>
      </c>
      <c r="C24" s="124">
        <v>21</v>
      </c>
      <c r="D24" s="177" t="s">
        <v>11</v>
      </c>
      <c r="E24" s="177" t="s">
        <v>11</v>
      </c>
    </row>
    <row r="25" spans="1:5" ht="18.75" customHeight="1">
      <c r="A25" s="30"/>
      <c r="B25" s="123" t="s">
        <v>10</v>
      </c>
      <c r="C25" s="124">
        <v>22</v>
      </c>
      <c r="D25" s="178" t="s">
        <v>11</v>
      </c>
      <c r="E25" s="178" t="s">
        <v>11</v>
      </c>
    </row>
    <row r="26" spans="1:5" ht="15" customHeight="1">
      <c r="A26" s="30"/>
      <c r="B26" s="125" t="s">
        <v>195</v>
      </c>
      <c r="C26" s="120">
        <v>30</v>
      </c>
      <c r="D26" s="178" t="s">
        <v>11</v>
      </c>
      <c r="E26" s="178" t="s">
        <v>347</v>
      </c>
    </row>
    <row r="27" spans="1:5" ht="16.5" customHeight="1">
      <c r="A27" s="30"/>
      <c r="B27" s="126" t="s">
        <v>8</v>
      </c>
      <c r="C27" s="122"/>
      <c r="D27" s="121"/>
      <c r="E27" s="121"/>
    </row>
    <row r="28" spans="1:5" ht="18" customHeight="1">
      <c r="A28" s="30"/>
      <c r="B28" s="123" t="s">
        <v>196</v>
      </c>
      <c r="C28" s="124">
        <v>31</v>
      </c>
      <c r="D28" s="177" t="s">
        <v>11</v>
      </c>
      <c r="E28" s="177" t="s">
        <v>348</v>
      </c>
    </row>
    <row r="29" spans="1:5" ht="18" customHeight="1">
      <c r="A29" s="30"/>
      <c r="B29" s="127" t="s">
        <v>284</v>
      </c>
      <c r="C29" s="128"/>
      <c r="D29" s="177" t="s">
        <v>11</v>
      </c>
      <c r="E29" s="177" t="s">
        <v>349</v>
      </c>
    </row>
    <row r="30" spans="1:5" ht="24" customHeight="1">
      <c r="A30" s="30"/>
      <c r="B30" s="127" t="s">
        <v>245</v>
      </c>
      <c r="C30" s="128"/>
      <c r="D30" s="177" t="s">
        <v>11</v>
      </c>
      <c r="E30" s="177" t="s">
        <v>350</v>
      </c>
    </row>
    <row r="31" spans="1:5" ht="24.75" customHeight="1">
      <c r="A31" s="30"/>
      <c r="B31" s="127" t="s">
        <v>248</v>
      </c>
      <c r="C31" s="128"/>
      <c r="D31" s="177" t="s">
        <v>11</v>
      </c>
      <c r="E31" s="177" t="s">
        <v>351</v>
      </c>
    </row>
    <row r="32" spans="1:5" ht="29.25" customHeight="1">
      <c r="A32" s="30"/>
      <c r="B32" s="123" t="s">
        <v>197</v>
      </c>
      <c r="C32" s="124">
        <v>32</v>
      </c>
      <c r="D32" s="177" t="s">
        <v>11</v>
      </c>
      <c r="E32" s="177" t="s">
        <v>352</v>
      </c>
    </row>
    <row r="33" spans="1:5" ht="29.25" customHeight="1">
      <c r="A33" s="30"/>
      <c r="B33" s="129" t="s">
        <v>363</v>
      </c>
      <c r="C33" s="128"/>
      <c r="D33" s="177" t="s">
        <v>11</v>
      </c>
      <c r="E33" s="176">
        <v>997.9</v>
      </c>
    </row>
    <row r="34" spans="1:5" ht="26.25" customHeight="1">
      <c r="A34" s="30"/>
      <c r="B34" s="129" t="s">
        <v>198</v>
      </c>
      <c r="C34" s="128"/>
      <c r="D34" s="177" t="s">
        <v>11</v>
      </c>
      <c r="E34" s="177" t="s">
        <v>362</v>
      </c>
    </row>
    <row r="35" spans="1:5" ht="24" customHeight="1">
      <c r="A35" s="30"/>
      <c r="B35" s="127" t="s">
        <v>247</v>
      </c>
      <c r="C35" s="128"/>
      <c r="D35" s="177" t="s">
        <v>11</v>
      </c>
      <c r="E35" s="177" t="s">
        <v>353</v>
      </c>
    </row>
    <row r="36" spans="1:5" ht="21.75" customHeight="1">
      <c r="A36" s="30"/>
      <c r="B36" s="125" t="s">
        <v>13</v>
      </c>
      <c r="C36" s="120">
        <v>40</v>
      </c>
      <c r="D36" s="178" t="s">
        <v>285</v>
      </c>
      <c r="E36" s="178" t="s">
        <v>354</v>
      </c>
    </row>
    <row r="37" spans="1:5" ht="39" customHeight="1">
      <c r="A37" s="30"/>
      <c r="B37" s="126" t="s">
        <v>8</v>
      </c>
      <c r="C37" s="122"/>
      <c r="D37" s="121"/>
      <c r="E37" s="121"/>
    </row>
    <row r="38" spans="1:5" ht="23.25" customHeight="1">
      <c r="A38" s="30"/>
      <c r="B38" s="123" t="s">
        <v>196</v>
      </c>
      <c r="C38" s="124">
        <v>41</v>
      </c>
      <c r="D38" s="177" t="s">
        <v>286</v>
      </c>
      <c r="E38" s="177" t="s">
        <v>11</v>
      </c>
    </row>
    <row r="39" spans="1:5" ht="24" customHeight="1">
      <c r="A39" s="30"/>
      <c r="B39" s="127" t="s">
        <v>244</v>
      </c>
      <c r="C39" s="128"/>
      <c r="D39" s="177" t="s">
        <v>290</v>
      </c>
      <c r="E39" s="177" t="s">
        <v>11</v>
      </c>
    </row>
    <row r="40" spans="1:5" ht="21.75" customHeight="1">
      <c r="A40" s="30"/>
      <c r="B40" s="127" t="s">
        <v>282</v>
      </c>
      <c r="C40" s="128"/>
      <c r="D40" s="177" t="s">
        <v>287</v>
      </c>
      <c r="E40" s="177" t="s">
        <v>11</v>
      </c>
    </row>
    <row r="41" spans="1:5" ht="20.25" customHeight="1">
      <c r="A41" s="30"/>
      <c r="B41" s="127" t="s">
        <v>245</v>
      </c>
      <c r="C41" s="128"/>
      <c r="D41" s="177" t="s">
        <v>288</v>
      </c>
      <c r="E41" s="177" t="s">
        <v>11</v>
      </c>
    </row>
    <row r="42" spans="1:5" ht="27.75" customHeight="1">
      <c r="A42" s="30"/>
      <c r="B42" s="127" t="s">
        <v>278</v>
      </c>
      <c r="C42" s="128"/>
      <c r="D42" s="177" t="s">
        <v>289</v>
      </c>
      <c r="E42" s="177" t="s">
        <v>11</v>
      </c>
    </row>
    <row r="43" spans="1:5" ht="24.75" customHeight="1">
      <c r="A43" s="30"/>
      <c r="B43" s="123" t="s">
        <v>197</v>
      </c>
      <c r="C43" s="124">
        <v>42</v>
      </c>
      <c r="D43" s="177" t="s">
        <v>291</v>
      </c>
      <c r="E43" s="177" t="s">
        <v>354</v>
      </c>
    </row>
    <row r="44" spans="1:5" ht="31.5" customHeight="1">
      <c r="A44" s="30"/>
      <c r="B44" s="129" t="s">
        <v>198</v>
      </c>
      <c r="C44" s="128"/>
      <c r="D44" s="177" t="s">
        <v>291</v>
      </c>
      <c r="E44" s="177" t="s">
        <v>354</v>
      </c>
    </row>
    <row r="45" spans="1:5" ht="24.75" customHeight="1">
      <c r="A45" s="30"/>
      <c r="B45" s="127" t="s">
        <v>247</v>
      </c>
      <c r="C45" s="128"/>
      <c r="D45" s="177" t="s">
        <v>292</v>
      </c>
      <c r="E45" s="177" t="s">
        <v>11</v>
      </c>
    </row>
    <row r="46" spans="1:5" ht="24.75" customHeight="1">
      <c r="A46" s="30"/>
      <c r="B46" s="127" t="s">
        <v>246</v>
      </c>
      <c r="C46" s="128"/>
      <c r="D46" s="177" t="s">
        <v>293</v>
      </c>
      <c r="E46" s="177" t="s">
        <v>11</v>
      </c>
    </row>
    <row r="47" spans="1:5" ht="29.25" customHeight="1">
      <c r="A47" s="30"/>
      <c r="B47" s="123" t="s">
        <v>199</v>
      </c>
      <c r="C47" s="124">
        <v>43</v>
      </c>
      <c r="D47" s="177" t="s">
        <v>11</v>
      </c>
      <c r="E47" s="177" t="s">
        <v>11</v>
      </c>
    </row>
    <row r="48" spans="1:5" ht="29.25" customHeight="1">
      <c r="A48" s="30"/>
      <c r="B48" s="123" t="s">
        <v>200</v>
      </c>
      <c r="C48" s="124">
        <v>44</v>
      </c>
      <c r="D48" s="178" t="s">
        <v>11</v>
      </c>
      <c r="E48" s="178" t="s">
        <v>11</v>
      </c>
    </row>
    <row r="49" spans="1:5" ht="24" customHeight="1">
      <c r="A49" s="30"/>
      <c r="B49" s="125" t="s">
        <v>14</v>
      </c>
      <c r="C49" s="120">
        <v>50</v>
      </c>
      <c r="D49" s="178" t="s">
        <v>294</v>
      </c>
      <c r="E49" s="178" t="s">
        <v>355</v>
      </c>
    </row>
    <row r="50" spans="1:5" ht="24" customHeight="1">
      <c r="A50" s="30"/>
      <c r="B50" s="126" t="s">
        <v>8</v>
      </c>
      <c r="C50" s="122"/>
      <c r="D50" s="121"/>
      <c r="E50" s="121"/>
    </row>
    <row r="51" spans="1:5" ht="24.75" customHeight="1">
      <c r="A51" s="30"/>
      <c r="B51" s="130" t="s">
        <v>15</v>
      </c>
      <c r="C51" s="124">
        <v>51</v>
      </c>
      <c r="D51" s="177" t="s">
        <v>295</v>
      </c>
      <c r="E51" s="177" t="s">
        <v>356</v>
      </c>
    </row>
    <row r="52" spans="1:5" ht="19.5" customHeight="1">
      <c r="A52" s="30"/>
      <c r="B52" s="127" t="s">
        <v>296</v>
      </c>
      <c r="C52" s="128"/>
      <c r="D52" s="177" t="s">
        <v>295</v>
      </c>
      <c r="E52" s="177" t="s">
        <v>356</v>
      </c>
    </row>
    <row r="53" spans="1:5" ht="21.75" customHeight="1">
      <c r="A53" s="30"/>
      <c r="B53" s="130" t="s">
        <v>16</v>
      </c>
      <c r="C53" s="124">
        <v>52</v>
      </c>
      <c r="D53" s="177" t="s">
        <v>11</v>
      </c>
      <c r="E53" s="177" t="s">
        <v>11</v>
      </c>
    </row>
    <row r="54" spans="1:5" ht="22.5" customHeight="1">
      <c r="A54" s="30"/>
      <c r="B54" s="130" t="s">
        <v>17</v>
      </c>
      <c r="C54" s="124">
        <v>53</v>
      </c>
      <c r="D54" s="176">
        <v>223.29</v>
      </c>
      <c r="E54" s="176">
        <v>285.08</v>
      </c>
    </row>
    <row r="55" spans="1:5" ht="20.25" customHeight="1">
      <c r="A55" s="30"/>
      <c r="B55" s="130" t="s">
        <v>18</v>
      </c>
      <c r="C55" s="124">
        <v>54</v>
      </c>
      <c r="D55" s="177" t="s">
        <v>11</v>
      </c>
      <c r="E55" s="177" t="s">
        <v>11</v>
      </c>
    </row>
    <row r="56" spans="1:5" ht="19.5" customHeight="1">
      <c r="A56" s="30"/>
      <c r="B56" s="117" t="s">
        <v>19</v>
      </c>
      <c r="C56" s="124">
        <v>60</v>
      </c>
      <c r="D56" s="178" t="s">
        <v>11</v>
      </c>
      <c r="E56" s="178" t="s">
        <v>11</v>
      </c>
    </row>
    <row r="57" spans="1:5" ht="16.5" customHeight="1">
      <c r="A57" s="30"/>
      <c r="B57" s="125" t="s">
        <v>20</v>
      </c>
      <c r="C57" s="120">
        <v>70</v>
      </c>
      <c r="D57" s="178" t="s">
        <v>11</v>
      </c>
      <c r="E57" s="178" t="s">
        <v>11</v>
      </c>
    </row>
    <row r="58" spans="1:5" ht="26.25" customHeight="1">
      <c r="A58" s="30"/>
      <c r="B58" s="126" t="s">
        <v>8</v>
      </c>
      <c r="C58" s="122"/>
      <c r="D58" s="121"/>
      <c r="E58" s="121"/>
    </row>
    <row r="59" spans="1:5" ht="26.25" customHeight="1">
      <c r="A59" s="30"/>
      <c r="B59" s="117" t="s">
        <v>21</v>
      </c>
      <c r="C59" s="124">
        <v>71</v>
      </c>
      <c r="D59" s="178" t="s">
        <v>11</v>
      </c>
      <c r="E59" s="178" t="s">
        <v>11</v>
      </c>
    </row>
    <row r="60" spans="1:5" ht="26.25" customHeight="1">
      <c r="A60" s="30"/>
      <c r="B60" s="117" t="s">
        <v>22</v>
      </c>
      <c r="C60" s="124">
        <v>72</v>
      </c>
      <c r="D60" s="178" t="s">
        <v>11</v>
      </c>
      <c r="E60" s="178" t="s">
        <v>11</v>
      </c>
    </row>
    <row r="61" spans="1:5" ht="23.25" customHeight="1">
      <c r="A61" s="30"/>
      <c r="B61" s="117" t="s">
        <v>23</v>
      </c>
      <c r="C61" s="124">
        <v>73</v>
      </c>
      <c r="D61" s="178" t="s">
        <v>11</v>
      </c>
      <c r="E61" s="178" t="s">
        <v>11</v>
      </c>
    </row>
    <row r="62" spans="1:5" ht="23.25" customHeight="1">
      <c r="A62" s="30"/>
      <c r="B62" s="117" t="s">
        <v>24</v>
      </c>
      <c r="C62" s="124">
        <v>74</v>
      </c>
      <c r="D62" s="178" t="s">
        <v>11</v>
      </c>
      <c r="E62" s="178" t="s">
        <v>11</v>
      </c>
    </row>
    <row r="63" spans="1:5" ht="23.25" customHeight="1">
      <c r="A63" s="30"/>
      <c r="B63" s="117" t="s">
        <v>25</v>
      </c>
      <c r="C63" s="124">
        <v>80</v>
      </c>
      <c r="D63" s="177" t="s">
        <v>11</v>
      </c>
      <c r="E63" s="177" t="s">
        <v>11</v>
      </c>
    </row>
    <row r="64" spans="1:5" ht="23.25" customHeight="1">
      <c r="A64" s="30"/>
      <c r="B64" s="125" t="s">
        <v>201</v>
      </c>
      <c r="C64" s="120">
        <v>90</v>
      </c>
      <c r="D64" s="178" t="s">
        <v>11</v>
      </c>
      <c r="E64" s="178" t="s">
        <v>11</v>
      </c>
    </row>
    <row r="65" spans="1:5" ht="22.5" customHeight="1">
      <c r="A65" s="30"/>
      <c r="B65" s="126" t="s">
        <v>8</v>
      </c>
      <c r="C65" s="122"/>
      <c r="D65" s="121"/>
      <c r="E65" s="121"/>
    </row>
    <row r="66" spans="1:5" ht="27.75" customHeight="1">
      <c r="A66" s="30"/>
      <c r="B66" s="117" t="s">
        <v>203</v>
      </c>
      <c r="C66" s="124">
        <v>91</v>
      </c>
      <c r="D66" s="178" t="s">
        <v>11</v>
      </c>
      <c r="E66" s="178" t="s">
        <v>11</v>
      </c>
    </row>
    <row r="67" spans="1:5" ht="20.25" customHeight="1">
      <c r="A67" s="30"/>
      <c r="B67" s="117" t="s">
        <v>204</v>
      </c>
      <c r="C67" s="124">
        <v>92</v>
      </c>
      <c r="D67" s="178" t="s">
        <v>11</v>
      </c>
      <c r="E67" s="178" t="s">
        <v>11</v>
      </c>
    </row>
    <row r="68" spans="1:5" ht="24" customHeight="1">
      <c r="A68" s="30"/>
      <c r="B68" s="117" t="s">
        <v>205</v>
      </c>
      <c r="C68" s="124">
        <v>93</v>
      </c>
      <c r="D68" s="178" t="s">
        <v>11</v>
      </c>
      <c r="E68" s="178" t="s">
        <v>11</v>
      </c>
    </row>
    <row r="69" spans="1:5" ht="21.75" customHeight="1">
      <c r="A69" s="30"/>
      <c r="B69" s="117" t="s">
        <v>206</v>
      </c>
      <c r="C69" s="124">
        <v>94</v>
      </c>
      <c r="D69" s="178" t="s">
        <v>11</v>
      </c>
      <c r="E69" s="178" t="s">
        <v>11</v>
      </c>
    </row>
    <row r="70" spans="1:5" ht="25.5" customHeight="1">
      <c r="A70" s="30"/>
      <c r="B70" s="130" t="s">
        <v>207</v>
      </c>
      <c r="C70" s="124">
        <v>95</v>
      </c>
      <c r="D70" s="178" t="s">
        <v>11</v>
      </c>
      <c r="E70" s="178" t="s">
        <v>11</v>
      </c>
    </row>
    <row r="71" spans="1:5" ht="23.25" customHeight="1">
      <c r="A71" s="30"/>
      <c r="B71" s="131" t="s">
        <v>208</v>
      </c>
      <c r="C71" s="132">
        <v>100</v>
      </c>
      <c r="D71" s="179" t="s">
        <v>297</v>
      </c>
      <c r="E71" s="179" t="s">
        <v>357</v>
      </c>
    </row>
    <row r="72" spans="1:5" ht="24.75" customHeight="1">
      <c r="A72" s="30"/>
      <c r="B72" s="117" t="s">
        <v>239</v>
      </c>
      <c r="C72" s="128"/>
      <c r="D72" s="123"/>
      <c r="E72" s="123"/>
    </row>
    <row r="73" spans="1:5" ht="25.5" customHeight="1">
      <c r="A73" s="30"/>
      <c r="B73" s="117" t="s">
        <v>26</v>
      </c>
      <c r="C73" s="132">
        <v>110</v>
      </c>
      <c r="D73" s="174">
        <v>117.8</v>
      </c>
      <c r="E73" s="174">
        <v>108.57</v>
      </c>
    </row>
    <row r="74" spans="1:5" ht="22.5" customHeight="1">
      <c r="A74" s="30"/>
      <c r="B74" s="117" t="s">
        <v>240</v>
      </c>
      <c r="C74" s="132">
        <v>120</v>
      </c>
      <c r="D74" s="174">
        <v>154.18</v>
      </c>
      <c r="E74" s="174">
        <v>67.65</v>
      </c>
    </row>
    <row r="75" spans="1:5" ht="33" customHeight="1">
      <c r="A75" s="30"/>
      <c r="B75" s="117" t="s">
        <v>241</v>
      </c>
      <c r="C75" s="132">
        <v>130</v>
      </c>
      <c r="D75" s="178" t="s">
        <v>298</v>
      </c>
      <c r="E75" s="178" t="s">
        <v>358</v>
      </c>
    </row>
    <row r="76" spans="2:5" ht="29.25" customHeight="1">
      <c r="B76" s="131" t="s">
        <v>242</v>
      </c>
      <c r="C76" s="132">
        <v>140</v>
      </c>
      <c r="D76" s="180" t="s">
        <v>297</v>
      </c>
      <c r="E76" s="180" t="s">
        <v>357</v>
      </c>
    </row>
    <row r="77" spans="2:5" ht="42" customHeight="1">
      <c r="B77" s="79" t="s">
        <v>27</v>
      </c>
      <c r="C77" s="80" t="s">
        <v>303</v>
      </c>
      <c r="D77" s="81"/>
      <c r="E77"/>
    </row>
    <row r="78" spans="2:5" ht="12">
      <c r="B78" s="81"/>
      <c r="C78" s="82"/>
      <c r="D78" s="81"/>
      <c r="E78"/>
    </row>
    <row r="79" spans="2:5" ht="12">
      <c r="B79" s="81"/>
      <c r="C79" s="82"/>
      <c r="D79" s="81"/>
      <c r="E79"/>
    </row>
    <row r="80" spans="2:5" ht="12">
      <c r="B80" s="81"/>
      <c r="C80" s="82"/>
      <c r="D80" s="81"/>
      <c r="E80"/>
    </row>
    <row r="81" spans="2:5" ht="12">
      <c r="B81" s="79" t="s">
        <v>364</v>
      </c>
      <c r="C81" s="80" t="s">
        <v>367</v>
      </c>
      <c r="D81" s="81"/>
      <c r="E81"/>
    </row>
    <row r="82" spans="2:5" ht="12">
      <c r="B82" s="81"/>
      <c r="C82" s="82"/>
      <c r="D82" s="81"/>
      <c r="E82"/>
    </row>
    <row r="83" spans="2:5" ht="12">
      <c r="B83" s="81"/>
      <c r="C83" s="82"/>
      <c r="D83" s="81"/>
      <c r="E83"/>
    </row>
    <row r="84" spans="2:5" ht="12">
      <c r="B84" s="81"/>
      <c r="C84" s="82"/>
      <c r="D84" s="81"/>
      <c r="E84"/>
    </row>
    <row r="85" spans="2:5" ht="12">
      <c r="B85" s="79" t="s">
        <v>220</v>
      </c>
      <c r="C85" s="80" t="s">
        <v>221</v>
      </c>
      <c r="D85" s="81"/>
      <c r="E85"/>
    </row>
    <row r="86" spans="2:5" ht="11.25">
      <c r="B86" s="108"/>
      <c r="C86" s="108"/>
      <c r="D86" s="111"/>
      <c r="E86" s="111"/>
    </row>
    <row r="87" spans="2:5" ht="11.25">
      <c r="B87" s="108"/>
      <c r="C87" s="108"/>
      <c r="D87" s="111"/>
      <c r="E87" s="111"/>
    </row>
    <row r="88" spans="2:5" ht="11.25">
      <c r="B88" s="108"/>
      <c r="C88" s="108"/>
      <c r="D88" s="111"/>
      <c r="E88" s="111"/>
    </row>
    <row r="89" spans="2:5" ht="11.25">
      <c r="B89" s="108"/>
      <c r="C89" s="108"/>
      <c r="D89" s="111"/>
      <c r="E89" s="111"/>
    </row>
    <row r="90" spans="2:5" ht="11.25">
      <c r="B90" s="108"/>
      <c r="C90" s="108"/>
      <c r="D90" s="111"/>
      <c r="E90" s="111"/>
    </row>
    <row r="91" spans="2:5" ht="11.25">
      <c r="B91" s="108"/>
      <c r="C91" s="108"/>
      <c r="D91" s="111"/>
      <c r="E91" s="111"/>
    </row>
    <row r="92" spans="2:5" ht="11.25">
      <c r="B92" s="108"/>
      <c r="C92" s="108"/>
      <c r="D92" s="111"/>
      <c r="E92" s="111"/>
    </row>
    <row r="93" spans="2:5" ht="11.25">
      <c r="B93" s="108"/>
      <c r="C93" s="108"/>
      <c r="D93" s="111"/>
      <c r="E93" s="111"/>
    </row>
  </sheetData>
  <sheetProtection/>
  <mergeCells count="2">
    <mergeCell ref="B12:E12"/>
    <mergeCell ref="B13:E13"/>
  </mergeCells>
  <printOptions/>
  <pageMargins left="0.59" right="0.47" top="0.48" bottom="0.42" header="0.5" footer="0.4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Alexeenko</cp:lastModifiedBy>
  <cp:lastPrinted>2015-07-09T13:00:40Z</cp:lastPrinted>
  <dcterms:created xsi:type="dcterms:W3CDTF">2008-07-10T07:01:31Z</dcterms:created>
  <dcterms:modified xsi:type="dcterms:W3CDTF">2015-07-14T11:41:01Z</dcterms:modified>
  <cp:category/>
  <cp:version/>
  <cp:contentType/>
  <cp:contentStatus/>
  <cp:revision>1</cp:revision>
</cp:coreProperties>
</file>