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1"/>
  </bookViews>
  <sheets>
    <sheet name="СЧА" sheetId="1" r:id="rId1"/>
    <sheet name="Владельцы" sheetId="2" r:id="rId2"/>
    <sheet name="Изменение" sheetId="3" r:id="rId3"/>
    <sheet name="ССА 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<sst xmlns="http://schemas.openxmlformats.org/spreadsheetml/2006/main" count="767" uniqueCount="369">
  <si>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</si>
  <si>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</si>
  <si>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</si>
  <si>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</si>
  <si>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</si>
  <si>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</si>
  <si>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</si>
  <si>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</si>
  <si>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</si>
  <si>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</si>
  <si>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</si>
  <si>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</si>
  <si>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</si>
  <si>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</si>
  <si>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</si>
  <si>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</si>
  <si>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</si>
  <si>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</si>
  <si>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</si>
  <si>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</si>
  <si>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</si>
  <si>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</si>
  <si>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</si>
  <si>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</si>
  <si>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</si>
  <si>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</si>
  <si>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</si>
  <si>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</si>
  <si>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</si>
  <si>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</si>
  <si>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</si>
  <si>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</si>
  <si>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</si>
  <si>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</si>
  <si>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</si>
  <si>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</si>
  <si>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</si>
  <si>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</si>
  <si>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</si>
  <si>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</si>
  <si>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</si>
  <si>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</si>
  <si>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</si>
  <si>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</si>
  <si>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</si>
  <si>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</si>
  <si>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</si>
  <si>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</si>
  <si>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</si>
  <si>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</si>
  <si>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</si>
  <si>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</si>
  <si>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</si>
  <si>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</si>
  <si>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</si>
  <si>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</si>
  <si>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</si>
  <si>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</si>
  <si>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</si>
  <si>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</si>
  <si>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</si>
  <si>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</si>
  <si>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</si>
  <si>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</si>
  <si>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</si>
  <si>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</si>
  <si>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</si>
  <si>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</si>
  <si>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</si>
  <si>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</si>
  <si>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</si>
  <si>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</si>
  <si>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</si>
  <si>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</si>
  <si>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</si>
  <si>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</si>
  <si>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</si>
  <si>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</si>
  <si>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</si>
  <si>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</si>
  <si>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</si>
  <si>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</si>
  <si>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</si>
  <si>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</si>
  <si>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</si>
  <si>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</si>
  <si>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</si>
  <si>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</si>
  <si>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</si>
  <si>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</si>
  <si>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</si>
  <si>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</si>
  <si>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</si>
  <si>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</si>
  <si>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</si>
  <si>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</si>
  <si>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</si>
  <si>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</si>
  <si>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</si>
  <si>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</si>
  <si>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</si>
  <si>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</si>
  <si>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</si>
  <si>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</si>
  <si>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</si>
  <si>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</si>
  <si>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</si>
  <si>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</si>
  <si>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</si>
  <si>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</si>
  <si>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Денежные средства на банковских счетах, всего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</si>
  <si>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</si>
  <si>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</si>
  <si>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</si>
  <si>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</si>
  <si>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</si>
  <si>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</si>
  <si>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</si>
  <si>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</si>
  <si>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</si>
  <si>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</si>
  <si>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</si>
  <si>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</si>
  <si>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</si>
  <si>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</si>
  <si>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</si>
  <si>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</si>
  <si>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</si>
  <si>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</si>
  <si>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</si>
  <si>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</si>
  <si>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</si>
  <si>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</si>
  <si>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</si>
  <si>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</si>
  <si>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</si>
  <si>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</si>
  <si>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</si>
  <si>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</si>
  <si>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</si>
  <si>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</si>
  <si>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</si>
  <si>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</si>
  <si>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</si>
  <si>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</si>
  <si>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</si>
  <si>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</si>
  <si>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</si>
  <si>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</si>
  <si>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</si>
  <si>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</si>
  <si>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</si>
  <si>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</si>
  <si>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</si>
  <si>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</si>
  <si>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</si>
  <si>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</si>
  <si>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</si>
  <si>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</si>
  <si>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</si>
  <si>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</si>
  <si>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</si>
  <si>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</si>
  <si>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</si>
  <si>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</si>
  <si>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</si>
  <si>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</si>
  <si>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</si>
  <si>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</si>
  <si>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</si>
  <si>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</si>
  <si>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</si>
  <si>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</si>
  <si>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</si>
  <si>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</si>
  <si>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</si>
  <si>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</si>
  <si>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</si>
  <si>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</si>
  <si>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</si>
  <si>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</si>
  <si>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</si>
  <si>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</si>
  <si>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</si>
  <si>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</si>
  <si>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</si>
  <si>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</si>
  <si>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</si>
  <si>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</si>
  <si>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</si>
  <si>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</si>
  <si>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</si>
  <si>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</si>
  <si>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</si>
  <si>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</si>
  <si>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</si>
  <si>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</si>
  <si>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</si>
  <si>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</si>
  <si>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</si>
  <si>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</si>
  <si>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</si>
  <si>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</si>
  <si>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</si>
  <si>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</si>
  <si>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</si>
  <si>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</si>
  <si>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</si>
  <si>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</si>
  <si>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</si>
  <si>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</si>
  <si>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</si>
  <si>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</si>
  <si>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</si>
  <si>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</si>
  <si>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</si>
  <si>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</si>
  <si>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</si>
  <si>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</si>
  <si>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</si>
  <si>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</si>
  <si>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</si>
  <si>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</si>
  <si>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</si>
  <si>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</si>
  <si>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</si>
  <si>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</si>
  <si>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</si>
  <si>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</si>
  <si>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</si>
  <si>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</si>
  <si>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</si>
  <si>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</si>
  <si>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</si>
  <si>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</si>
  <si>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</si>
  <si>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Вид имущества</t>
  </si>
  <si>
    <t>Открытый  паевой инвестиционный фонд фондов «ПРОМСВЯЗЬ-Глобальные фонды».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</si>
  <si>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</si>
  <si>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</si>
  <si>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</si>
  <si>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Облигация корпоративная, Промсвязьбанк, рег. номер 4B020303251B, дата погашения: 04.02.2014</t>
  </si>
  <si>
    <t>Облигация корпоративная, ТКС Банк (ЗАО), рег. номер 4B020402673B, дата погашения: 16.04.2015</t>
  </si>
  <si>
    <t>Итого обязательства: (строки 110 + 120 + 130)</t>
  </si>
  <si>
    <t>42 890 581,40</t>
  </si>
  <si>
    <t>2 841,82</t>
  </si>
  <si>
    <t>2 966,58</t>
  </si>
  <si>
    <t>2 254,38</t>
  </si>
  <si>
    <t>1 866,57</t>
  </si>
  <si>
    <t>43 465,01</t>
  </si>
  <si>
    <t>14 443,30</t>
  </si>
  <si>
    <t>7 723,17</t>
  </si>
  <si>
    <t>6 720,14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</si>
  <si>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</si>
  <si>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</si>
  <si>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</si>
  <si>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</si>
  <si>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</si>
  <si>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</si>
  <si>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</si>
  <si>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</si>
  <si>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</si>
  <si>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</si>
  <si>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</si>
  <si>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</si>
  <si>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</si>
  <si>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Имущество, составляющее паевой инвестиционный фонд</t>
  </si>
  <si>
    <t>26 522,86</t>
  </si>
  <si>
    <t>42 890,58</t>
  </si>
  <si>
    <t>х</t>
  </si>
  <si>
    <t>ОАО "ПРОМСВЯЗЬБАНК" расчетный счет: 40701810410360016166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</si>
  <si>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</si>
  <si>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</si>
  <si>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</si>
  <si>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</si>
  <si>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Облигация государственная РФ, Облигации Россия, рег. номер 26205RMFS, дата погашения: 14.04.2021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</si>
  <si>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</si>
  <si>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</si>
  <si>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</si>
  <si>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Облигация корпоративная, РЖД, рег. номер 4-16-65045-D, дата погашения: 05.06.2017</t>
  </si>
  <si>
    <t>Облигация корпоративная, ФСК, рег. номер 4B02-01-65018-D, дата погашения: 21.10.2015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</si>
  <si>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</si>
  <si>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</si>
  <si>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</si>
  <si>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</si>
  <si>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</si>
  <si>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</si>
  <si>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Облигация корпоративная, Промсвязьбанк, рег. номер 41103251B, дата погашения: 01.02.2018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</si>
  <si>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</si>
  <si>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</si>
  <si>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</si>
  <si>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</si>
  <si>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</si>
  <si>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</si>
  <si>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</si>
  <si>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</si>
  <si>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</si>
  <si>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</si>
  <si>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</si>
  <si>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</si>
  <si>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</si>
  <si>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</si>
  <si>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</si>
  <si>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Сумма денежных средств или стоимость иного имущества</t>
  </si>
  <si>
    <t>2. Несоблюдение требований к структуре активов</t>
  </si>
  <si>
    <t>2.2. Несоблюдение ограничений, установленных в процентах от количества размещенных</t>
  </si>
  <si>
    <t>Превышение нормативного процентного значения, установленного для оценочной стоимости инвестиционных паев паевых инвестиционных фондов, акций акционерных инвестиционных фондов, паев (акций) иностранных инвестиционных фондов, которые (активы которых) находятся в управлении (доверительном управлении) одной управляющей компании (управляющего)</t>
  </si>
  <si>
    <t>16.06.2014</t>
  </si>
  <si>
    <t>Превышение нормативного процентного значения, установленного для оценочной стоимости иностранных ценных бумаг, не допущенных к торгам российскими организаторами торговли на рынке ценных бумаг</t>
  </si>
  <si>
    <t>ISHARES MSCI EAFE INDEX FUND ПАИ Рег.№ US4642874659 - 8.2069%;ISHARES MSCI EMU ETF ПАИ Рег.№ US4642866085 - 9.2732%  ISHARES MSCI GERMANY ETF ПАИ Рег.№ US4642868065 - 8.2083%;ISHARES MSCI JAPAN INDEX FUND ПАИ Рег.№ US4642868487 - 9.9219%;SPDR EURO STOXX 50 ETF ПАИ Рег.№ US78463X2027 - 14.0737%;VANGUARD FTSE DEVELOPED MARKETS ПАИ Рег.№ US9219438580 - 22.1436%;</t>
  </si>
  <si>
    <t>27.06.2014</t>
  </si>
  <si>
    <t>Брокерский дом ОТКРЫТИЕ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</si>
  <si>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</si>
  <si>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18.07.2014</t>
  </si>
  <si>
    <t>21.07.2014</t>
  </si>
  <si>
    <t xml:space="preserve">РЖД (016) Рег. № 4-16-65045-D, ФСК ЕЭС (001) Рег. №4В02-01-65018-D </t>
  </si>
  <si>
    <t xml:space="preserve">РЖД (016) Рег. № 4-16-65045-D , ФСК ЕЭС (001) Рег. №4В02-01-65018-D </t>
  </si>
  <si>
    <t>составляющего паевой инвестиционный фонд на 29.08.2014г.</t>
  </si>
  <si>
    <t xml:space="preserve">ISHARES FTSE CHINA 25 INDEX FUND ПАИ Рег.№ US4642871846 ;                                                            ISHARES MSCI EMU ETF ПАИ Рег.№ US4642866085;     ISHARES MSCI JAPAN INDEX FUND ПАИ Рег.№ US4642868487                                                            ISHARES MSCI EAFE INDEX FUND ПАИ Рег.№ US4642866085 </t>
  </si>
  <si>
    <t>06.08.2014</t>
  </si>
  <si>
    <t>12.08.2014</t>
  </si>
  <si>
    <t>07.08.2014</t>
  </si>
  <si>
    <t>08.08.2014</t>
  </si>
  <si>
    <t>Дата определения стоимости чистых активов 30.09.2014 (по состоянию на 20:00 МСК)</t>
  </si>
  <si>
    <t>Сумма (оценочная стоимость) на 30.09.2014 (указывается текущая дата составления справки)</t>
  </si>
  <si>
    <t>Сумма (оценочная стоимость) на 29.09.2014 (указывается предыдущая дата составления справки)</t>
  </si>
  <si>
    <t>353 884.03</t>
  </si>
  <si>
    <t>108 884.03</t>
  </si>
  <si>
    <t>1 918 115.81</t>
  </si>
  <si>
    <t>1 925 947.60</t>
  </si>
  <si>
    <t>4 226 902.30</t>
  </si>
  <si>
    <t>17 020 424.49</t>
  </si>
  <si>
    <t>16 793 488.57</t>
  </si>
  <si>
    <t>13 060 970.56</t>
  </si>
  <si>
    <t>13 041 827.99</t>
  </si>
  <si>
    <t>12 872 501.98</t>
  </si>
  <si>
    <t>12 854 850.17</t>
  </si>
  <si>
    <t>188 468.58</t>
  </si>
  <si>
    <t>186 977.82</t>
  </si>
  <si>
    <t>36 580 297.19</t>
  </si>
  <si>
    <t>36 097 050.49</t>
  </si>
  <si>
    <t>99 602.21</t>
  </si>
  <si>
    <t>162.46</t>
  </si>
  <si>
    <t>311 725.35</t>
  </si>
  <si>
    <t>406 090.16</t>
  </si>
  <si>
    <t>411 327.56</t>
  </si>
  <si>
    <t>406 252.62</t>
  </si>
  <si>
    <t>36 168 969.63</t>
  </si>
  <si>
    <t>35 690 797.87</t>
  </si>
  <si>
    <t>903.69</t>
  </si>
  <si>
    <t>897.86</t>
  </si>
  <si>
    <t>Справка о несоблюдении требований к составу и структуре активов на 30.09.2014г.</t>
  </si>
  <si>
    <t>19 673 290,24</t>
  </si>
  <si>
    <t>29 417 786,28</t>
  </si>
  <si>
    <t>3 022 884,27</t>
  </si>
  <si>
    <t>36 168 969,63</t>
  </si>
  <si>
    <t>на 30.09.2014</t>
  </si>
  <si>
    <t>о приросте (об уменьшении) стоимости имущества на 30.09.2014г.</t>
  </si>
  <si>
    <t>о владельцах инвестиционных паев паевого инвестиционного фонда 30.09.2014</t>
  </si>
  <si>
    <t xml:space="preserve"> о стоимости активов на 30.09.2014г.</t>
  </si>
  <si>
    <t>5 219,42</t>
  </si>
  <si>
    <t>1 880,55</t>
  </si>
  <si>
    <t>3 338,87</t>
  </si>
  <si>
    <t>1 918,12</t>
  </si>
  <si>
    <t>13 060,97</t>
  </si>
  <si>
    <t>12 872,50</t>
  </si>
  <si>
    <t>17 020,42</t>
  </si>
  <si>
    <t>36 580,30</t>
  </si>
  <si>
    <t>36 168,97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</si>
</sst>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8" applyNumberFormat="1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0" fontId="4" fillId="0" borderId="0" xfId="54" applyNumberFormat="1" applyFont="1" applyBorder="1" applyAlignment="1">
      <alignment horizontal="right" vertical="top"/>
      <protection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19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9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5" fillId="0" borderId="0" xfId="59" applyNumberFormat="1" applyFont="1" applyAlignment="1">
      <alignment horizontal="center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4" fontId="5" fillId="0" borderId="10" xfId="52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left" wrapText="1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0" fillId="0" borderId="10" xfId="59" applyNumberFormat="1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14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3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 wrapText="1"/>
      <protection/>
    </xf>
    <xf numFmtId="49" fontId="7" fillId="0" borderId="16" xfId="56" applyNumberFormat="1" applyFont="1" applyBorder="1" applyAlignment="1">
      <alignment horizontal="center" wrapText="1"/>
      <protection/>
    </xf>
    <xf numFmtId="49" fontId="7" fillId="0" borderId="17" xfId="56" applyNumberFormat="1" applyFont="1" applyBorder="1" applyAlignment="1">
      <alignment horizontal="center" wrapText="1"/>
      <protection/>
    </xf>
    <xf numFmtId="49" fontId="7" fillId="0" borderId="18" xfId="56" applyNumberFormat="1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10" fontId="7" fillId="0" borderId="16" xfId="56" applyNumberFormat="1" applyFont="1" applyBorder="1" applyAlignment="1">
      <alignment horizontal="center"/>
      <protection/>
    </xf>
    <xf numFmtId="49" fontId="7" fillId="0" borderId="16" xfId="56" applyNumberFormat="1" applyFont="1" applyBorder="1" applyAlignment="1">
      <alignment horizontal="center"/>
      <protection/>
    </xf>
    <xf numFmtId="49" fontId="7" fillId="0" borderId="17" xfId="56" applyNumberFormat="1" applyFont="1" applyBorder="1" applyAlignment="1">
      <alignment horizontal="center"/>
      <protection/>
    </xf>
    <xf numFmtId="49" fontId="7" fillId="0" borderId="18" xfId="56" applyNumberFormat="1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0" fontId="7" fillId="0" borderId="18" xfId="56" applyFont="1" applyBorder="1" applyAlignment="1">
      <alignment horizontal="center" vertical="top" wrapText="1"/>
      <protection/>
    </xf>
    <xf numFmtId="4" fontId="9" fillId="0" borderId="16" xfId="56" applyNumberFormat="1" applyFont="1" applyBorder="1" applyAlignment="1">
      <alignment horizontal="center"/>
      <protection/>
    </xf>
    <xf numFmtId="4" fontId="9" fillId="0" borderId="17" xfId="56" applyNumberFormat="1" applyFont="1" applyBorder="1" applyAlignment="1">
      <alignment horizontal="center"/>
      <protection/>
    </xf>
    <xf numFmtId="4" fontId="9" fillId="0" borderId="18" xfId="56" applyNumberFormat="1" applyFont="1" applyBorder="1" applyAlignment="1">
      <alignment horizontal="center"/>
      <protection/>
    </xf>
    <xf numFmtId="10" fontId="9" fillId="0" borderId="16" xfId="56" applyNumberFormat="1" applyFont="1" applyBorder="1" applyAlignment="1">
      <alignment horizontal="center"/>
      <protection/>
    </xf>
    <xf numFmtId="0" fontId="9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horizontal="center"/>
      <protection/>
    </xf>
    <xf numFmtId="10" fontId="9" fillId="0" borderId="17" xfId="56" applyNumberFormat="1" applyFont="1" applyBorder="1" applyAlignment="1">
      <alignment horizontal="center"/>
      <protection/>
    </xf>
    <xf numFmtId="10" fontId="9" fillId="0" borderId="18" xfId="56" applyNumberFormat="1" applyFont="1" applyBorder="1" applyAlignment="1">
      <alignment horizontal="center"/>
      <protection/>
    </xf>
    <xf numFmtId="49" fontId="9" fillId="0" borderId="16" xfId="56" applyNumberFormat="1" applyFont="1" applyBorder="1" applyAlignment="1">
      <alignment horizontal="center"/>
      <protection/>
    </xf>
    <xf numFmtId="49" fontId="9" fillId="0" borderId="17" xfId="56" applyNumberFormat="1" applyFont="1" applyBorder="1" applyAlignment="1">
      <alignment horizontal="center"/>
      <protection/>
    </xf>
    <xf numFmtId="49" fontId="9" fillId="0" borderId="18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0" fontId="7" fillId="0" borderId="18" xfId="56" applyFont="1" applyBorder="1" applyAlignment="1">
      <alignment horizontal="left" wrapText="1"/>
      <protection/>
    </xf>
    <xf numFmtId="0" fontId="7" fillId="34" borderId="16" xfId="56" applyFont="1" applyFill="1" applyBorder="1" applyAlignment="1">
      <alignment horizontal="left" wrapText="1"/>
      <protection/>
    </xf>
    <xf numFmtId="0" fontId="7" fillId="34" borderId="17" xfId="56" applyFont="1" applyFill="1" applyBorder="1" applyAlignment="1">
      <alignment horizontal="left" wrapText="1"/>
      <protection/>
    </xf>
    <xf numFmtId="0" fontId="7" fillId="34" borderId="18" xfId="56" applyFont="1" applyFill="1" applyBorder="1" applyAlignment="1">
      <alignment horizontal="left" wrapText="1"/>
      <protection/>
    </xf>
    <xf numFmtId="0" fontId="7" fillId="0" borderId="16" xfId="56" applyNumberFormat="1" applyFont="1" applyBorder="1" applyAlignment="1">
      <alignment horizontal="left" wrapText="1"/>
      <protection/>
    </xf>
    <xf numFmtId="0" fontId="7" fillId="0" borderId="17" xfId="56" applyNumberFormat="1" applyFont="1" applyBorder="1" applyAlignment="1">
      <alignment horizontal="left" wrapText="1"/>
      <protection/>
    </xf>
    <xf numFmtId="0" fontId="7" fillId="0" borderId="18" xfId="56" applyNumberFormat="1" applyFont="1" applyBorder="1" applyAlignment="1">
      <alignment horizontal="left" wrapText="1"/>
      <protection/>
    </xf>
    <xf numFmtId="0" fontId="9" fillId="0" borderId="16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 vertical="top" wrapText="1"/>
      <protection/>
    </xf>
    <xf numFmtId="0" fontId="11" fillId="0" borderId="17" xfId="56" applyFont="1" applyBorder="1" applyAlignment="1">
      <alignment horizontal="center" vertical="top" wrapText="1"/>
      <protection/>
    </xf>
    <xf numFmtId="0" fontId="11" fillId="0" borderId="18" xfId="56" applyFont="1" applyBorder="1" applyAlignment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 " xfId="57"/>
    <cellStyle name="Обычный_СЧА" xfId="58"/>
    <cellStyle name="Обычный_СЧА_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zoomScalePageLayoutView="0" workbookViewId="0" topLeftCell="A4">
      <selection activeCell="I11" sqref="I1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6.5" style="0" customWidth="1"/>
    <col min="5" max="5" width="5.16015625" style="0" customWidth="1"/>
    <col min="6" max="6" width="20.16015625" style="0" customWidth="1"/>
    <col min="7" max="7" width="22.83203125" style="1" customWidth="1"/>
  </cols>
  <sheetData>
    <row r="1" spans="2:7" ht="18" customHeight="1">
      <c r="B1" s="107" t="s">
        <v>125</v>
      </c>
      <c r="C1" s="108"/>
      <c r="D1" s="108"/>
      <c r="E1" s="108"/>
      <c r="F1" s="108"/>
      <c r="G1"/>
    </row>
    <row r="2" spans="2:6" ht="18.75" customHeight="1">
      <c r="B2" s="107" t="s">
        <v>126</v>
      </c>
      <c r="C2" s="108"/>
      <c r="D2" s="108"/>
      <c r="E2" s="108"/>
      <c r="F2" s="108"/>
    </row>
    <row r="3" spans="2:6" ht="18" customHeight="1">
      <c r="B3" s="107" t="s">
        <v>127</v>
      </c>
      <c r="C3" s="108"/>
      <c r="D3" s="108"/>
      <c r="E3" s="108"/>
      <c r="F3" s="108"/>
    </row>
    <row r="4" spans="2:7" ht="25.5" customHeight="1">
      <c r="B4" s="109" t="s">
        <v>239</v>
      </c>
      <c r="C4" s="110"/>
      <c r="D4" s="110"/>
      <c r="E4" s="110"/>
      <c r="F4" s="110"/>
      <c r="G4" s="105"/>
    </row>
    <row r="5" spans="2:6" s="12" customFormat="1" ht="42.75" customHeight="1">
      <c r="B5" s="219" t="s">
        <v>231</v>
      </c>
      <c r="C5" s="219"/>
      <c r="D5" s="111"/>
      <c r="E5" s="111"/>
      <c r="F5" s="111"/>
    </row>
    <row r="6" spans="2:7" ht="30" customHeight="1">
      <c r="B6" s="220" t="s">
        <v>85</v>
      </c>
      <c r="C6" s="220"/>
      <c r="D6" s="220"/>
      <c r="E6" s="220"/>
      <c r="F6" s="220"/>
      <c r="G6"/>
    </row>
    <row r="7" spans="2:6" s="12" customFormat="1" ht="19.5" customHeight="1">
      <c r="B7" s="219" t="s">
        <v>128</v>
      </c>
      <c r="C7" s="219"/>
      <c r="D7" s="219"/>
      <c r="E7" s="219"/>
      <c r="F7" s="219"/>
    </row>
    <row r="8" spans="2:6" s="12" customFormat="1" ht="18" customHeight="1">
      <c r="B8" s="219" t="s">
        <v>196</v>
      </c>
      <c r="C8" s="219"/>
      <c r="D8" s="219"/>
      <c r="E8" s="219"/>
      <c r="F8" s="219"/>
    </row>
    <row r="9" spans="2:7" ht="14.25" customHeight="1">
      <c r="B9" s="214" t="s">
        <v>323</v>
      </c>
      <c r="C9" s="214"/>
      <c r="D9" s="214"/>
      <c r="E9" s="130"/>
      <c r="F9" s="130"/>
      <c r="G9" s="130"/>
    </row>
    <row r="10" spans="2:7" ht="21.75" customHeight="1">
      <c r="B10" s="130"/>
      <c r="C10" s="130"/>
      <c r="D10" s="130"/>
      <c r="E10" s="130"/>
      <c r="F10" s="200" t="s">
        <v>253</v>
      </c>
      <c r="G10" s="130"/>
    </row>
    <row r="11" spans="2:7" ht="84.75" customHeight="1">
      <c r="B11" s="215" t="s">
        <v>236</v>
      </c>
      <c r="C11" s="215"/>
      <c r="D11" s="216" t="s">
        <v>10</v>
      </c>
      <c r="E11" s="216"/>
      <c r="F11" s="131" t="s">
        <v>324</v>
      </c>
      <c r="G11" s="131" t="s">
        <v>325</v>
      </c>
    </row>
    <row r="12" spans="2:7" ht="12" customHeight="1">
      <c r="B12" s="217">
        <v>1</v>
      </c>
      <c r="C12" s="217"/>
      <c r="D12" s="217">
        <v>2</v>
      </c>
      <c r="E12" s="217"/>
      <c r="F12" s="132">
        <v>3</v>
      </c>
      <c r="G12" s="132">
        <v>4</v>
      </c>
    </row>
    <row r="13" spans="2:7" ht="11.25">
      <c r="B13" s="206" t="s">
        <v>129</v>
      </c>
      <c r="C13" s="206"/>
      <c r="D13" s="218"/>
      <c r="E13" s="218"/>
      <c r="F13" s="133"/>
      <c r="G13" s="133"/>
    </row>
    <row r="14" spans="2:7" ht="12.75" customHeight="1">
      <c r="B14" s="212" t="s">
        <v>254</v>
      </c>
      <c r="C14" s="212"/>
      <c r="D14" s="213">
        <v>10</v>
      </c>
      <c r="E14" s="213"/>
      <c r="F14" s="134" t="s">
        <v>326</v>
      </c>
      <c r="G14" s="134" t="s">
        <v>327</v>
      </c>
    </row>
    <row r="15" spans="2:7" ht="27.75" customHeight="1">
      <c r="B15" s="211" t="s">
        <v>14</v>
      </c>
      <c r="C15" s="211"/>
      <c r="D15" s="210">
        <v>11</v>
      </c>
      <c r="E15" s="210"/>
      <c r="F15" s="136" t="s">
        <v>326</v>
      </c>
      <c r="G15" s="136" t="s">
        <v>327</v>
      </c>
    </row>
    <row r="16" spans="2:7" ht="14.25" customHeight="1">
      <c r="B16" s="211" t="s">
        <v>15</v>
      </c>
      <c r="C16" s="211"/>
      <c r="D16" s="210">
        <v>12</v>
      </c>
      <c r="E16" s="210"/>
      <c r="F16" s="136" t="s">
        <v>16</v>
      </c>
      <c r="G16" s="136" t="s">
        <v>16</v>
      </c>
    </row>
    <row r="17" spans="2:7" ht="11.25">
      <c r="B17" s="212" t="s">
        <v>255</v>
      </c>
      <c r="C17" s="212"/>
      <c r="D17" s="213">
        <v>20</v>
      </c>
      <c r="E17" s="213"/>
      <c r="F17" s="134" t="s">
        <v>16</v>
      </c>
      <c r="G17" s="134" t="s">
        <v>16</v>
      </c>
    </row>
    <row r="18" spans="2:7" ht="21" customHeight="1">
      <c r="B18" s="211" t="s">
        <v>14</v>
      </c>
      <c r="C18" s="211"/>
      <c r="D18" s="210">
        <v>21</v>
      </c>
      <c r="E18" s="210"/>
      <c r="F18" s="136" t="s">
        <v>16</v>
      </c>
      <c r="G18" s="136" t="s">
        <v>16</v>
      </c>
    </row>
    <row r="19" spans="2:7" ht="18" customHeight="1">
      <c r="B19" s="211" t="s">
        <v>15</v>
      </c>
      <c r="C19" s="211"/>
      <c r="D19" s="210">
        <v>22</v>
      </c>
      <c r="E19" s="210"/>
      <c r="F19" s="136" t="s">
        <v>16</v>
      </c>
      <c r="G19" s="136" t="s">
        <v>16</v>
      </c>
    </row>
    <row r="20" spans="2:7" ht="18" customHeight="1">
      <c r="B20" s="205" t="s">
        <v>130</v>
      </c>
      <c r="C20" s="205"/>
      <c r="D20" s="210">
        <v>30</v>
      </c>
      <c r="E20" s="210"/>
      <c r="F20" s="134" t="s">
        <v>328</v>
      </c>
      <c r="G20" s="134" t="s">
        <v>329</v>
      </c>
    </row>
    <row r="21" spans="2:7" ht="21" customHeight="1">
      <c r="B21" s="205" t="s">
        <v>131</v>
      </c>
      <c r="C21" s="205"/>
      <c r="D21" s="210">
        <v>40</v>
      </c>
      <c r="E21" s="210"/>
      <c r="F21" s="134" t="s">
        <v>16</v>
      </c>
      <c r="G21" s="134" t="s">
        <v>16</v>
      </c>
    </row>
    <row r="22" spans="2:7" ht="22.5" customHeight="1">
      <c r="B22" s="205" t="s">
        <v>132</v>
      </c>
      <c r="C22" s="205"/>
      <c r="D22" s="210">
        <v>50</v>
      </c>
      <c r="E22" s="210"/>
      <c r="F22" s="134" t="s">
        <v>16</v>
      </c>
      <c r="G22" s="134" t="s">
        <v>16</v>
      </c>
    </row>
    <row r="23" spans="2:7" ht="27" customHeight="1">
      <c r="B23" s="205" t="s">
        <v>133</v>
      </c>
      <c r="C23" s="205"/>
      <c r="D23" s="210">
        <v>60</v>
      </c>
      <c r="E23" s="210"/>
      <c r="F23" s="134" t="s">
        <v>330</v>
      </c>
      <c r="G23" s="134" t="s">
        <v>330</v>
      </c>
    </row>
    <row r="24" spans="2:7" ht="18" customHeight="1">
      <c r="B24" s="205" t="s">
        <v>134</v>
      </c>
      <c r="C24" s="205"/>
      <c r="D24" s="210">
        <v>70</v>
      </c>
      <c r="E24" s="210"/>
      <c r="F24" s="134" t="s">
        <v>16</v>
      </c>
      <c r="G24" s="134" t="s">
        <v>16</v>
      </c>
    </row>
    <row r="25" spans="2:7" ht="23.25" customHeight="1">
      <c r="B25" s="205" t="s">
        <v>30</v>
      </c>
      <c r="C25" s="205"/>
      <c r="D25" s="210">
        <v>80</v>
      </c>
      <c r="E25" s="210"/>
      <c r="F25" s="134" t="s">
        <v>16</v>
      </c>
      <c r="G25" s="134" t="s">
        <v>16</v>
      </c>
    </row>
    <row r="26" spans="2:7" ht="40.5" customHeight="1">
      <c r="B26" s="205" t="s">
        <v>256</v>
      </c>
      <c r="C26" s="205"/>
      <c r="D26" s="210">
        <v>90</v>
      </c>
      <c r="E26" s="210"/>
      <c r="F26" s="137" t="s">
        <v>16</v>
      </c>
      <c r="G26" s="137" t="s">
        <v>16</v>
      </c>
    </row>
    <row r="27" spans="2:7" ht="26.25" customHeight="1">
      <c r="B27" s="205" t="s">
        <v>135</v>
      </c>
      <c r="C27" s="205"/>
      <c r="D27" s="210">
        <v>91</v>
      </c>
      <c r="E27" s="210"/>
      <c r="F27" s="136" t="s">
        <v>16</v>
      </c>
      <c r="G27" s="136" t="s">
        <v>16</v>
      </c>
    </row>
    <row r="28" spans="2:7" ht="27.75" customHeight="1">
      <c r="B28" s="205" t="s">
        <v>136</v>
      </c>
      <c r="C28" s="205"/>
      <c r="D28" s="210">
        <v>92</v>
      </c>
      <c r="E28" s="210"/>
      <c r="F28" s="136" t="s">
        <v>16</v>
      </c>
      <c r="G28" s="136" t="s">
        <v>16</v>
      </c>
    </row>
    <row r="29" spans="2:7" ht="28.5" customHeight="1">
      <c r="B29" s="205" t="s">
        <v>137</v>
      </c>
      <c r="C29" s="205"/>
      <c r="D29" s="204">
        <v>100</v>
      </c>
      <c r="E29" s="204"/>
      <c r="F29" s="137"/>
      <c r="G29" s="137"/>
    </row>
    <row r="30" spans="2:7" ht="36.75" customHeight="1">
      <c r="B30" s="208" t="s">
        <v>257</v>
      </c>
      <c r="C30" s="208"/>
      <c r="D30" s="209">
        <v>110</v>
      </c>
      <c r="E30" s="209"/>
      <c r="F30" s="134" t="s">
        <v>331</v>
      </c>
      <c r="G30" s="134" t="s">
        <v>332</v>
      </c>
    </row>
    <row r="31" spans="2:7" ht="25.5" customHeight="1">
      <c r="B31" s="205" t="s">
        <v>32</v>
      </c>
      <c r="C31" s="205"/>
      <c r="D31" s="204">
        <v>111</v>
      </c>
      <c r="E31" s="204"/>
      <c r="F31" s="134" t="s">
        <v>16</v>
      </c>
      <c r="G31" s="134" t="s">
        <v>16</v>
      </c>
    </row>
    <row r="32" spans="2:7" ht="27.75" customHeight="1">
      <c r="B32" s="205" t="s">
        <v>34</v>
      </c>
      <c r="C32" s="205"/>
      <c r="D32" s="204">
        <v>112</v>
      </c>
      <c r="E32" s="204"/>
      <c r="F32" s="134" t="s">
        <v>16</v>
      </c>
      <c r="G32" s="134" t="s">
        <v>16</v>
      </c>
    </row>
    <row r="33" spans="2:7" ht="31.5" customHeight="1">
      <c r="B33" s="205" t="s">
        <v>35</v>
      </c>
      <c r="C33" s="205"/>
      <c r="D33" s="204">
        <v>113</v>
      </c>
      <c r="E33" s="204"/>
      <c r="F33" s="134" t="s">
        <v>16</v>
      </c>
      <c r="G33" s="134" t="s">
        <v>16</v>
      </c>
    </row>
    <row r="34" spans="2:7" ht="28.5" customHeight="1">
      <c r="B34" s="205" t="s">
        <v>36</v>
      </c>
      <c r="C34" s="205"/>
      <c r="D34" s="204">
        <v>114</v>
      </c>
      <c r="E34" s="204"/>
      <c r="F34" s="134" t="s">
        <v>16</v>
      </c>
      <c r="G34" s="134" t="s">
        <v>16</v>
      </c>
    </row>
    <row r="35" spans="2:7" ht="19.5" customHeight="1">
      <c r="B35" s="205" t="s">
        <v>138</v>
      </c>
      <c r="C35" s="205"/>
      <c r="D35" s="204">
        <v>120</v>
      </c>
      <c r="E35" s="204"/>
      <c r="F35" s="137" t="s">
        <v>16</v>
      </c>
      <c r="G35" s="137" t="s">
        <v>16</v>
      </c>
    </row>
    <row r="36" spans="2:7" ht="23.25" customHeight="1">
      <c r="B36" s="208" t="s">
        <v>139</v>
      </c>
      <c r="C36" s="208"/>
      <c r="D36" s="209">
        <v>130</v>
      </c>
      <c r="E36" s="209"/>
      <c r="F36" s="138"/>
      <c r="G36" s="138"/>
    </row>
    <row r="37" spans="2:7" ht="26.25" customHeight="1">
      <c r="B37" s="205" t="s">
        <v>235</v>
      </c>
      <c r="C37" s="205"/>
      <c r="D37" s="204">
        <v>140</v>
      </c>
      <c r="E37" s="204"/>
      <c r="F37" s="137" t="s">
        <v>16</v>
      </c>
      <c r="G37" s="137" t="s">
        <v>16</v>
      </c>
    </row>
    <row r="38" spans="2:7" ht="25.5" customHeight="1">
      <c r="B38" s="205" t="s">
        <v>37</v>
      </c>
      <c r="C38" s="205"/>
      <c r="D38" s="204">
        <v>150</v>
      </c>
      <c r="E38" s="204"/>
      <c r="F38" s="134" t="s">
        <v>16</v>
      </c>
      <c r="G38" s="134" t="s">
        <v>16</v>
      </c>
    </row>
    <row r="39" spans="2:7" ht="52.5" customHeight="1">
      <c r="B39" s="208" t="s">
        <v>258</v>
      </c>
      <c r="C39" s="208"/>
      <c r="D39" s="209">
        <v>160</v>
      </c>
      <c r="E39" s="209"/>
      <c r="F39" s="134" t="s">
        <v>16</v>
      </c>
      <c r="G39" s="134" t="s">
        <v>16</v>
      </c>
    </row>
    <row r="40" spans="2:7" ht="72" customHeight="1">
      <c r="B40" s="205" t="s">
        <v>140</v>
      </c>
      <c r="C40" s="205"/>
      <c r="D40" s="204">
        <v>161</v>
      </c>
      <c r="E40" s="204"/>
      <c r="F40" s="134" t="s">
        <v>16</v>
      </c>
      <c r="G40" s="134" t="s">
        <v>16</v>
      </c>
    </row>
    <row r="41" spans="2:7" ht="30.75" customHeight="1">
      <c r="B41" s="208" t="s">
        <v>259</v>
      </c>
      <c r="C41" s="208"/>
      <c r="D41" s="209">
        <v>170</v>
      </c>
      <c r="E41" s="209"/>
      <c r="F41" s="134" t="s">
        <v>16</v>
      </c>
      <c r="G41" s="134" t="s">
        <v>16</v>
      </c>
    </row>
    <row r="42" spans="2:7" ht="27" customHeight="1">
      <c r="B42" s="205" t="s">
        <v>140</v>
      </c>
      <c r="C42" s="205"/>
      <c r="D42" s="204">
        <v>171</v>
      </c>
      <c r="E42" s="204"/>
      <c r="F42" s="134" t="s">
        <v>16</v>
      </c>
      <c r="G42" s="134" t="s">
        <v>16</v>
      </c>
    </row>
    <row r="43" spans="2:7" ht="32.25" customHeight="1">
      <c r="B43" s="208" t="s">
        <v>260</v>
      </c>
      <c r="C43" s="208"/>
      <c r="D43" s="209">
        <v>180</v>
      </c>
      <c r="E43" s="209"/>
      <c r="F43" s="134" t="s">
        <v>16</v>
      </c>
      <c r="G43" s="134" t="s">
        <v>16</v>
      </c>
    </row>
    <row r="44" spans="2:7" ht="27.75" customHeight="1">
      <c r="B44" s="205" t="s">
        <v>141</v>
      </c>
      <c r="C44" s="205"/>
      <c r="D44" s="204">
        <v>181</v>
      </c>
      <c r="E44" s="204"/>
      <c r="F44" s="134" t="s">
        <v>16</v>
      </c>
      <c r="G44" s="134" t="s">
        <v>16</v>
      </c>
    </row>
    <row r="45" spans="2:7" ht="36" customHeight="1">
      <c r="B45" s="208" t="s">
        <v>261</v>
      </c>
      <c r="C45" s="208"/>
      <c r="D45" s="209">
        <v>190</v>
      </c>
      <c r="E45" s="209"/>
      <c r="F45" s="134" t="s">
        <v>16</v>
      </c>
      <c r="G45" s="134" t="s">
        <v>16</v>
      </c>
    </row>
    <row r="46" spans="2:7" ht="31.5" customHeight="1">
      <c r="B46" s="205" t="s">
        <v>141</v>
      </c>
      <c r="C46" s="205"/>
      <c r="D46" s="204">
        <v>191</v>
      </c>
      <c r="E46" s="204"/>
      <c r="F46" s="134" t="s">
        <v>16</v>
      </c>
      <c r="G46" s="134" t="s">
        <v>16</v>
      </c>
    </row>
    <row r="47" spans="2:7" ht="34.5" customHeight="1">
      <c r="B47" s="205" t="s">
        <v>142</v>
      </c>
      <c r="C47" s="205"/>
      <c r="D47" s="204">
        <v>200</v>
      </c>
      <c r="E47" s="204"/>
      <c r="F47" s="134" t="s">
        <v>16</v>
      </c>
      <c r="G47" s="134" t="s">
        <v>16</v>
      </c>
    </row>
    <row r="48" spans="2:7" ht="30" customHeight="1">
      <c r="B48" s="205" t="s">
        <v>143</v>
      </c>
      <c r="C48" s="205"/>
      <c r="D48" s="204">
        <v>210</v>
      </c>
      <c r="E48" s="204"/>
      <c r="F48" s="134" t="s">
        <v>16</v>
      </c>
      <c r="G48" s="134" t="s">
        <v>16</v>
      </c>
    </row>
    <row r="49" spans="2:7" ht="27.75" customHeight="1">
      <c r="B49" s="205" t="s">
        <v>262</v>
      </c>
      <c r="C49" s="205"/>
      <c r="D49" s="204">
        <v>220</v>
      </c>
      <c r="E49" s="204"/>
      <c r="F49" s="137" t="s">
        <v>16</v>
      </c>
      <c r="G49" s="137" t="s">
        <v>16</v>
      </c>
    </row>
    <row r="50" spans="2:7" ht="30.75" customHeight="1">
      <c r="B50" s="205" t="s">
        <v>144</v>
      </c>
      <c r="C50" s="205"/>
      <c r="D50" s="204">
        <v>230</v>
      </c>
      <c r="E50" s="204"/>
      <c r="F50" s="137" t="s">
        <v>16</v>
      </c>
      <c r="G50" s="137" t="s">
        <v>16</v>
      </c>
    </row>
    <row r="51" spans="2:7" ht="30.75" customHeight="1">
      <c r="B51" s="205" t="s">
        <v>145</v>
      </c>
      <c r="C51" s="205"/>
      <c r="D51" s="204">
        <v>240</v>
      </c>
      <c r="E51" s="204"/>
      <c r="F51" s="134" t="s">
        <v>16</v>
      </c>
      <c r="G51" s="134" t="s">
        <v>16</v>
      </c>
    </row>
    <row r="52" spans="2:7" ht="22.5" customHeight="1">
      <c r="B52" s="205" t="s">
        <v>146</v>
      </c>
      <c r="C52" s="205"/>
      <c r="D52" s="204">
        <v>250</v>
      </c>
      <c r="E52" s="204"/>
      <c r="F52" s="136" t="s">
        <v>16</v>
      </c>
      <c r="G52" s="136" t="s">
        <v>16</v>
      </c>
    </row>
    <row r="53" spans="2:7" ht="22.5" customHeight="1">
      <c r="B53" s="208" t="s">
        <v>263</v>
      </c>
      <c r="C53" s="208"/>
      <c r="D53" s="209">
        <v>260</v>
      </c>
      <c r="E53" s="209"/>
      <c r="F53" s="134" t="s">
        <v>333</v>
      </c>
      <c r="G53" s="134" t="s">
        <v>334</v>
      </c>
    </row>
    <row r="54" spans="2:7" ht="56.25" customHeight="1">
      <c r="B54" s="205" t="s">
        <v>147</v>
      </c>
      <c r="C54" s="205"/>
      <c r="D54" s="204">
        <v>261</v>
      </c>
      <c r="E54" s="204"/>
      <c r="F54" s="136" t="s">
        <v>335</v>
      </c>
      <c r="G54" s="136" t="s">
        <v>336</v>
      </c>
    </row>
    <row r="55" spans="2:7" ht="23.25" customHeight="1">
      <c r="B55" s="205" t="s">
        <v>148</v>
      </c>
      <c r="C55" s="205"/>
      <c r="D55" s="204">
        <v>262</v>
      </c>
      <c r="E55" s="204"/>
      <c r="F55" s="136" t="s">
        <v>16</v>
      </c>
      <c r="G55" s="136" t="s">
        <v>16</v>
      </c>
    </row>
    <row r="56" spans="2:7" ht="78" customHeight="1">
      <c r="B56" s="205" t="s">
        <v>264</v>
      </c>
      <c r="C56" s="205"/>
      <c r="D56" s="204">
        <v>263</v>
      </c>
      <c r="E56" s="204"/>
      <c r="F56" s="134" t="s">
        <v>337</v>
      </c>
      <c r="G56" s="134" t="s">
        <v>338</v>
      </c>
    </row>
    <row r="57" spans="2:7" ht="36" customHeight="1">
      <c r="B57" s="205" t="s">
        <v>149</v>
      </c>
      <c r="C57" s="205"/>
      <c r="D57" s="204">
        <v>264</v>
      </c>
      <c r="E57" s="204"/>
      <c r="F57" s="136" t="s">
        <v>16</v>
      </c>
      <c r="G57" s="136" t="s">
        <v>16</v>
      </c>
    </row>
    <row r="58" spans="2:7" ht="30" customHeight="1">
      <c r="B58" s="203" t="s">
        <v>150</v>
      </c>
      <c r="C58" s="203"/>
      <c r="D58" s="204">
        <v>270</v>
      </c>
      <c r="E58" s="204"/>
      <c r="F58" s="134" t="s">
        <v>339</v>
      </c>
      <c r="G58" s="134" t="s">
        <v>340</v>
      </c>
    </row>
    <row r="59" spans="2:7" ht="22.5" customHeight="1">
      <c r="B59" s="206" t="s">
        <v>151</v>
      </c>
      <c r="C59" s="206"/>
      <c r="D59" s="207"/>
      <c r="E59" s="207"/>
      <c r="F59" s="135"/>
      <c r="G59" s="135"/>
    </row>
    <row r="60" spans="2:7" ht="20.25" customHeight="1">
      <c r="B60" s="205" t="s">
        <v>46</v>
      </c>
      <c r="C60" s="205"/>
      <c r="D60" s="204">
        <v>300</v>
      </c>
      <c r="E60" s="204"/>
      <c r="F60" s="136" t="s">
        <v>341</v>
      </c>
      <c r="G60" s="136" t="s">
        <v>342</v>
      </c>
    </row>
    <row r="61" spans="2:7" ht="19.5" customHeight="1">
      <c r="B61" s="205" t="s">
        <v>152</v>
      </c>
      <c r="C61" s="205"/>
      <c r="D61" s="204">
        <v>310</v>
      </c>
      <c r="E61" s="204"/>
      <c r="F61" s="136" t="s">
        <v>343</v>
      </c>
      <c r="G61" s="136" t="s">
        <v>344</v>
      </c>
    </row>
    <row r="62" spans="2:7" ht="31.5" customHeight="1">
      <c r="B62" s="205" t="s">
        <v>265</v>
      </c>
      <c r="C62" s="205"/>
      <c r="D62" s="204">
        <v>320</v>
      </c>
      <c r="E62" s="204"/>
      <c r="F62" s="136" t="s">
        <v>16</v>
      </c>
      <c r="G62" s="136" t="s">
        <v>16</v>
      </c>
    </row>
    <row r="63" spans="2:7" ht="23.25" customHeight="1">
      <c r="B63" s="203" t="s">
        <v>153</v>
      </c>
      <c r="C63" s="203"/>
      <c r="D63" s="204">
        <v>330</v>
      </c>
      <c r="E63" s="204"/>
      <c r="F63" s="134" t="s">
        <v>345</v>
      </c>
      <c r="G63" s="134" t="s">
        <v>346</v>
      </c>
    </row>
    <row r="64" spans="2:7" ht="35.25" customHeight="1">
      <c r="B64" s="203" t="s">
        <v>154</v>
      </c>
      <c r="C64" s="203"/>
      <c r="D64" s="204">
        <v>400</v>
      </c>
      <c r="E64" s="204"/>
      <c r="F64" s="134" t="s">
        <v>347</v>
      </c>
      <c r="G64" s="134" t="s">
        <v>348</v>
      </c>
    </row>
    <row r="65" spans="2:7" ht="55.5" customHeight="1">
      <c r="B65" s="205" t="s">
        <v>155</v>
      </c>
      <c r="C65" s="205"/>
      <c r="D65" s="204">
        <v>500</v>
      </c>
      <c r="E65" s="204"/>
      <c r="F65" s="139">
        <v>40023.69704</v>
      </c>
      <c r="G65" s="139">
        <v>39750.82599</v>
      </c>
    </row>
    <row r="66" spans="2:7" ht="77.25" customHeight="1">
      <c r="B66" s="205" t="s">
        <v>156</v>
      </c>
      <c r="C66" s="205"/>
      <c r="D66" s="204">
        <v>600</v>
      </c>
      <c r="E66" s="204"/>
      <c r="F66" s="136" t="s">
        <v>349</v>
      </c>
      <c r="G66" s="136" t="s">
        <v>350</v>
      </c>
    </row>
    <row r="67" spans="2:7" s="12" customFormat="1" ht="30" customHeight="1">
      <c r="B67" s="4"/>
      <c r="C67" s="4"/>
      <c r="D67" s="4"/>
      <c r="E67" s="4"/>
      <c r="F67" s="4"/>
      <c r="G67" s="4"/>
    </row>
    <row r="68" spans="2:7" s="12" customFormat="1" ht="26.25" customHeight="1">
      <c r="B68" s="221" t="s">
        <v>49</v>
      </c>
      <c r="C68" s="221"/>
      <c r="D68" s="221"/>
      <c r="E68" s="4"/>
      <c r="F68" s="92"/>
      <c r="G68" s="127" t="s">
        <v>227</v>
      </c>
    </row>
    <row r="69" spans="2:7" s="12" customFormat="1" ht="10.5" customHeight="1">
      <c r="B69" s="4"/>
      <c r="C69" s="4"/>
      <c r="D69" s="4"/>
      <c r="E69" s="4"/>
      <c r="F69" s="4"/>
      <c r="G69" s="4"/>
    </row>
    <row r="70" spans="2:7" s="12" customFormat="1" ht="18.75" customHeight="1">
      <c r="B70" s="221" t="s">
        <v>228</v>
      </c>
      <c r="C70" s="221"/>
      <c r="D70" s="221"/>
      <c r="E70" s="4"/>
      <c r="F70" s="93"/>
      <c r="G70" s="127" t="s">
        <v>229</v>
      </c>
    </row>
    <row r="71" spans="2:7" s="12" customFormat="1" ht="11.25" customHeight="1">
      <c r="B71" s="4"/>
      <c r="C71" s="4"/>
      <c r="D71" s="4"/>
      <c r="E71" s="4"/>
      <c r="F71" s="4"/>
      <c r="G71" s="4"/>
    </row>
    <row r="72" spans="2:7" s="12" customFormat="1" ht="20.25" customHeight="1">
      <c r="B72" s="221" t="s">
        <v>206</v>
      </c>
      <c r="C72" s="221"/>
      <c r="D72" s="221"/>
      <c r="E72" s="4"/>
      <c r="F72" s="92"/>
      <c r="G72" s="127" t="s">
        <v>230</v>
      </c>
    </row>
    <row r="73" spans="2:7" ht="6" customHeight="1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80"/>
    </row>
  </sheetData>
  <sheetProtection/>
  <mergeCells count="120">
    <mergeCell ref="B72:D72"/>
    <mergeCell ref="B70:D70"/>
    <mergeCell ref="B68:D68"/>
    <mergeCell ref="B14:C14"/>
    <mergeCell ref="D14:E14"/>
    <mergeCell ref="B29:C29"/>
    <mergeCell ref="D29:E29"/>
    <mergeCell ref="B54:C54"/>
    <mergeCell ref="D54:E54"/>
    <mergeCell ref="B27:C27"/>
    <mergeCell ref="D27:E27"/>
    <mergeCell ref="B28:C28"/>
    <mergeCell ref="D28:E28"/>
    <mergeCell ref="B5:C5"/>
    <mergeCell ref="B8:F8"/>
    <mergeCell ref="B6:F6"/>
    <mergeCell ref="B7:F7"/>
    <mergeCell ref="B40:C40"/>
    <mergeCell ref="D40:E40"/>
    <mergeCell ref="B41:C41"/>
    <mergeCell ref="D41:E41"/>
    <mergeCell ref="B33:C33"/>
    <mergeCell ref="D33:E33"/>
    <mergeCell ref="B9:D9"/>
    <mergeCell ref="B11:C11"/>
    <mergeCell ref="D11:E11"/>
    <mergeCell ref="B12:C12"/>
    <mergeCell ref="D12:E12"/>
    <mergeCell ref="B13:C13"/>
    <mergeCell ref="D13:E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0:C30"/>
    <mergeCell ref="D30:E30"/>
    <mergeCell ref="B31:C31"/>
    <mergeCell ref="D31:E31"/>
    <mergeCell ref="B32:C32"/>
    <mergeCell ref="D32:E32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A22">
      <selection activeCell="I28" sqref="I2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16"/>
      <c r="C2" s="117"/>
      <c r="D2" s="117"/>
      <c r="E2" s="7" t="s">
        <v>157</v>
      </c>
    </row>
    <row r="3" spans="2:5" s="4" customFormat="1" ht="12" customHeight="1">
      <c r="B3" s="116"/>
      <c r="C3" s="117"/>
      <c r="D3" s="117"/>
      <c r="E3" s="7" t="s">
        <v>1</v>
      </c>
    </row>
    <row r="4" spans="2:5" s="4" customFormat="1" ht="12" customHeight="1">
      <c r="B4" s="116"/>
      <c r="C4" s="117"/>
      <c r="D4" s="117"/>
      <c r="E4" s="7" t="s">
        <v>2</v>
      </c>
    </row>
    <row r="5" spans="2:5" s="4" customFormat="1" ht="12" customHeight="1">
      <c r="B5" s="116"/>
      <c r="C5" s="117"/>
      <c r="D5" s="117"/>
      <c r="E5" s="7" t="s">
        <v>3</v>
      </c>
    </row>
    <row r="6" spans="2:5" s="4" customFormat="1" ht="12" customHeight="1">
      <c r="B6" s="116"/>
      <c r="C6" s="117"/>
      <c r="D6" s="117"/>
      <c r="E6" s="7" t="s">
        <v>4</v>
      </c>
    </row>
    <row r="7" spans="2:5" s="4" customFormat="1" ht="12" customHeight="1">
      <c r="B7" s="116"/>
      <c r="C7" s="117"/>
      <c r="D7" s="117"/>
      <c r="E7" s="7" t="s">
        <v>5</v>
      </c>
    </row>
    <row r="8" spans="2:5" s="4" customFormat="1" ht="16.5" customHeight="1">
      <c r="B8" s="222" t="s">
        <v>111</v>
      </c>
      <c r="C8" s="222"/>
      <c r="D8" s="222"/>
      <c r="E8" s="222"/>
    </row>
    <row r="9" spans="2:5" s="4" customFormat="1" ht="15.75" customHeight="1">
      <c r="B9" s="223" t="s">
        <v>358</v>
      </c>
      <c r="C9" s="223"/>
      <c r="D9" s="223"/>
      <c r="E9" s="223"/>
    </row>
    <row r="10" spans="2:9" ht="20.25" customHeight="1">
      <c r="B10" s="113" t="s">
        <v>239</v>
      </c>
      <c r="C10" s="114"/>
      <c r="D10" s="114"/>
      <c r="E10" s="114"/>
      <c r="F10" s="112"/>
      <c r="G10" s="112"/>
      <c r="H10" s="112"/>
      <c r="I10" s="112"/>
    </row>
    <row r="11" spans="2:5" ht="39" customHeight="1">
      <c r="B11" s="106" t="s">
        <v>7</v>
      </c>
      <c r="C11" s="115"/>
      <c r="D11" s="115"/>
      <c r="E11" s="115"/>
    </row>
    <row r="12" spans="2:5" s="12" customFormat="1" ht="12.75" customHeight="1">
      <c r="B12" s="224" t="s">
        <v>197</v>
      </c>
      <c r="C12" s="219"/>
      <c r="D12" s="219"/>
      <c r="E12" s="219"/>
    </row>
    <row r="13" spans="2:5" ht="13.5" customHeight="1">
      <c r="B13" s="219" t="s">
        <v>231</v>
      </c>
      <c r="C13" s="219"/>
      <c r="D13" s="219"/>
      <c r="E13" s="219"/>
    </row>
    <row r="14" spans="2:5" ht="36.75" customHeight="1">
      <c r="B14" s="27" t="s">
        <v>52</v>
      </c>
      <c r="C14" s="15" t="s">
        <v>115</v>
      </c>
      <c r="D14" s="15" t="s">
        <v>158</v>
      </c>
      <c r="E14" s="15" t="s">
        <v>159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160</v>
      </c>
      <c r="C16" s="66">
        <v>100</v>
      </c>
      <c r="D16" s="68">
        <f>D18+D21+D20</f>
        <v>50815.51934</v>
      </c>
      <c r="E16" s="68">
        <f>E18+E20+E21</f>
        <v>40023.69704</v>
      </c>
    </row>
    <row r="17" spans="2:5" ht="14.25" customHeight="1">
      <c r="B17" s="59" t="s">
        <v>161</v>
      </c>
      <c r="C17" s="69"/>
      <c r="D17" s="70"/>
      <c r="E17" s="70"/>
    </row>
    <row r="18" spans="2:5" ht="32.25" customHeight="1">
      <c r="B18" s="59" t="s">
        <v>162</v>
      </c>
      <c r="C18" s="65">
        <v>110</v>
      </c>
      <c r="D18" s="104">
        <v>16672.39968</v>
      </c>
      <c r="E18" s="68">
        <v>39988.03883</v>
      </c>
    </row>
    <row r="19" spans="2:5" ht="54.75" customHeight="1">
      <c r="B19" s="59" t="s">
        <v>163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164</v>
      </c>
      <c r="C20" s="65">
        <v>130</v>
      </c>
      <c r="D20" s="68">
        <v>4143.11966</v>
      </c>
      <c r="E20" s="68">
        <v>35.65821</v>
      </c>
    </row>
    <row r="21" spans="2:5" ht="57" customHeight="1">
      <c r="B21" s="59" t="s">
        <v>165</v>
      </c>
      <c r="C21" s="65">
        <v>140</v>
      </c>
      <c r="D21" s="68">
        <v>30000</v>
      </c>
      <c r="E21" s="68">
        <v>0</v>
      </c>
    </row>
    <row r="22" spans="2:5" ht="21.75" customHeight="1">
      <c r="B22" s="59" t="s">
        <v>166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167</v>
      </c>
      <c r="C23" s="65">
        <v>200</v>
      </c>
      <c r="D23" s="91">
        <f>D25+D27+D28</f>
        <v>139</v>
      </c>
      <c r="E23" s="91">
        <f>E25+E26+E27+E28+E29</f>
        <v>160</v>
      </c>
    </row>
    <row r="24" spans="2:5" ht="11.25" customHeight="1">
      <c r="B24" s="59" t="s">
        <v>161</v>
      </c>
      <c r="C24" s="69"/>
      <c r="D24" s="91"/>
      <c r="E24" s="91"/>
    </row>
    <row r="25" spans="2:5" ht="24" customHeight="1">
      <c r="B25" s="59" t="s">
        <v>168</v>
      </c>
      <c r="C25" s="65">
        <v>210</v>
      </c>
      <c r="D25" s="91">
        <v>136</v>
      </c>
      <c r="E25" s="91">
        <v>158</v>
      </c>
    </row>
    <row r="26" spans="2:5" ht="52.5" customHeight="1">
      <c r="B26" s="59" t="s">
        <v>169</v>
      </c>
      <c r="C26" s="65">
        <v>220</v>
      </c>
      <c r="D26" s="91">
        <v>0</v>
      </c>
      <c r="E26" s="91">
        <v>0</v>
      </c>
    </row>
    <row r="27" spans="2:5" ht="28.5" customHeight="1">
      <c r="B27" s="59" t="s">
        <v>170</v>
      </c>
      <c r="C27" s="65">
        <v>230</v>
      </c>
      <c r="D27" s="91">
        <v>2</v>
      </c>
      <c r="E27" s="91">
        <v>1</v>
      </c>
    </row>
    <row r="28" spans="2:5" ht="48" customHeight="1">
      <c r="B28" s="59" t="s">
        <v>171</v>
      </c>
      <c r="C28" s="65">
        <v>240</v>
      </c>
      <c r="D28" s="91">
        <v>1</v>
      </c>
      <c r="E28" s="91">
        <v>1</v>
      </c>
    </row>
    <row r="29" spans="2:5" ht="19.5" customHeight="1">
      <c r="B29" s="59" t="s">
        <v>172</v>
      </c>
      <c r="C29" s="65">
        <v>250</v>
      </c>
      <c r="D29" s="91">
        <v>0</v>
      </c>
      <c r="E29" s="91">
        <v>0</v>
      </c>
    </row>
    <row r="32" ht="11.25">
      <c r="B32" s="17"/>
    </row>
    <row r="33" spans="2:5" ht="11.25" customHeight="1">
      <c r="B33" s="81" t="s">
        <v>49</v>
      </c>
      <c r="C33" s="82" t="s">
        <v>225</v>
      </c>
      <c r="D33" s="83"/>
      <c r="E33" s="83"/>
    </row>
    <row r="34" spans="2:5" ht="12">
      <c r="B34" s="83"/>
      <c r="C34" s="84"/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1" t="s">
        <v>173</v>
      </c>
      <c r="C37" s="82" t="s">
        <v>222</v>
      </c>
      <c r="D37" s="83"/>
      <c r="E37" s="83"/>
    </row>
    <row r="38" spans="2:5" ht="12">
      <c r="B38" s="83"/>
      <c r="C38" s="84"/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1" t="s">
        <v>206</v>
      </c>
      <c r="C41" s="82" t="s">
        <v>207</v>
      </c>
      <c r="D41" s="83"/>
      <c r="E41" s="83"/>
    </row>
    <row r="42" spans="2:5" ht="12">
      <c r="B42" s="83"/>
      <c r="C42" s="84"/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5" sqref="E15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4" t="s">
        <v>233</v>
      </c>
      <c r="C1" s="95"/>
      <c r="D1" s="96"/>
    </row>
    <row r="2" spans="1:4" ht="12.75">
      <c r="A2" s="30"/>
      <c r="B2" s="98" t="s">
        <v>112</v>
      </c>
      <c r="C2" s="99"/>
      <c r="D2" s="97"/>
    </row>
    <row r="3" spans="1:4" ht="16.5" customHeight="1">
      <c r="A3" s="30"/>
      <c r="B3" s="225" t="s">
        <v>356</v>
      </c>
      <c r="C3" s="225"/>
      <c r="D3" s="225"/>
    </row>
    <row r="4" spans="1:4" ht="15.75" customHeight="1">
      <c r="A4" s="30"/>
      <c r="B4" s="100" t="s">
        <v>237</v>
      </c>
      <c r="C4" s="101"/>
      <c r="D4" s="100"/>
    </row>
    <row r="5" spans="1:4" ht="31.5" customHeight="1">
      <c r="A5" s="30"/>
      <c r="B5" s="102" t="s">
        <v>7</v>
      </c>
      <c r="C5" s="103"/>
      <c r="D5" s="103"/>
    </row>
    <row r="6" spans="1:5" ht="14.25" customHeight="1">
      <c r="A6" s="30"/>
      <c r="B6" s="226" t="s">
        <v>197</v>
      </c>
      <c r="C6" s="227"/>
      <c r="D6" s="227"/>
      <c r="E6" s="89"/>
    </row>
    <row r="7" spans="1:5" s="12" customFormat="1" ht="12.75" customHeight="1">
      <c r="A7" s="47"/>
      <c r="B7" s="226" t="s">
        <v>231</v>
      </c>
      <c r="C7" s="227"/>
      <c r="D7" s="227"/>
      <c r="E7" s="90"/>
    </row>
    <row r="8" spans="1:4" ht="11.25">
      <c r="A8" s="30"/>
      <c r="B8" s="30"/>
      <c r="C8" s="40"/>
      <c r="D8" s="41" t="s">
        <v>113</v>
      </c>
    </row>
    <row r="9" spans="1:4" ht="30.75" customHeight="1">
      <c r="A9" s="228"/>
      <c r="B9" s="48" t="s">
        <v>114</v>
      </c>
      <c r="C9" s="49" t="s">
        <v>115</v>
      </c>
      <c r="D9" s="49" t="s">
        <v>116</v>
      </c>
    </row>
    <row r="10" spans="1:4" ht="15" customHeight="1">
      <c r="A10" s="228"/>
      <c r="B10" s="50" t="s">
        <v>175</v>
      </c>
      <c r="C10" s="42" t="s">
        <v>176</v>
      </c>
      <c r="D10" s="42" t="s">
        <v>177</v>
      </c>
    </row>
    <row r="11" spans="1:4" ht="18" customHeight="1">
      <c r="A11" s="30"/>
      <c r="B11" s="76" t="s">
        <v>117</v>
      </c>
      <c r="C11" s="77" t="s">
        <v>185</v>
      </c>
      <c r="D11" s="128" t="s">
        <v>244</v>
      </c>
    </row>
    <row r="12" spans="1:6" ht="24.75" customHeight="1">
      <c r="A12" s="30"/>
      <c r="B12" s="78" t="s">
        <v>118</v>
      </c>
      <c r="C12" s="75" t="s">
        <v>186</v>
      </c>
      <c r="D12" s="128" t="s">
        <v>352</v>
      </c>
      <c r="F12" s="73"/>
    </row>
    <row r="13" spans="1:6" ht="28.5" customHeight="1">
      <c r="A13" s="30"/>
      <c r="B13" s="78" t="s">
        <v>119</v>
      </c>
      <c r="C13" s="75" t="s">
        <v>187</v>
      </c>
      <c r="D13" s="128" t="s">
        <v>353</v>
      </c>
      <c r="F13" s="73"/>
    </row>
    <row r="14" spans="1:6" ht="27" customHeight="1">
      <c r="A14" s="30"/>
      <c r="B14" s="78" t="s">
        <v>120</v>
      </c>
      <c r="C14" s="75" t="s">
        <v>188</v>
      </c>
      <c r="D14" s="128" t="s">
        <v>16</v>
      </c>
      <c r="F14" s="73"/>
    </row>
    <row r="15" spans="1:4" ht="27" customHeight="1">
      <c r="A15" s="30"/>
      <c r="B15" s="78" t="s">
        <v>121</v>
      </c>
      <c r="C15" s="75" t="s">
        <v>189</v>
      </c>
      <c r="D15" s="128" t="s">
        <v>16</v>
      </c>
    </row>
    <row r="16" spans="1:4" ht="24.75" customHeight="1">
      <c r="A16" s="30"/>
      <c r="B16" s="78" t="s">
        <v>122</v>
      </c>
      <c r="C16" s="75" t="s">
        <v>190</v>
      </c>
      <c r="D16" s="128" t="s">
        <v>16</v>
      </c>
    </row>
    <row r="17" spans="1:4" ht="42.75" customHeight="1">
      <c r="A17" s="30"/>
      <c r="B17" s="78" t="s">
        <v>123</v>
      </c>
      <c r="C17" s="75" t="s">
        <v>191</v>
      </c>
      <c r="D17" s="128" t="s">
        <v>354</v>
      </c>
    </row>
    <row r="18" spans="1:4" ht="28.5" customHeight="1">
      <c r="A18" s="30"/>
      <c r="B18" s="79" t="s">
        <v>124</v>
      </c>
      <c r="C18" s="75" t="s">
        <v>192</v>
      </c>
      <c r="D18" s="129" t="s">
        <v>355</v>
      </c>
    </row>
    <row r="19" spans="2:4" ht="11.25">
      <c r="B19" s="30"/>
      <c r="C19" s="40"/>
      <c r="D19" s="125"/>
    </row>
    <row r="20" ht="11.25">
      <c r="D20" s="30"/>
    </row>
    <row r="21" ht="11.25">
      <c r="D21" s="73"/>
    </row>
    <row r="23" ht="11.25">
      <c r="B23" s="17"/>
    </row>
    <row r="24" spans="2:3" ht="12">
      <c r="B24" s="81" t="s">
        <v>49</v>
      </c>
      <c r="C24" s="82" t="s">
        <v>224</v>
      </c>
    </row>
    <row r="25" spans="2:4" ht="12">
      <c r="B25" s="83"/>
      <c r="C25" s="84"/>
      <c r="D25" s="83"/>
    </row>
    <row r="26" spans="2:4" ht="12">
      <c r="B26" s="83"/>
      <c r="C26" s="84"/>
      <c r="D26" s="83"/>
    </row>
    <row r="27" spans="2:4" ht="12">
      <c r="B27" s="83"/>
      <c r="C27" s="84"/>
      <c r="D27" s="83"/>
    </row>
    <row r="28" spans="2:4" ht="12">
      <c r="B28" s="81" t="s">
        <v>173</v>
      </c>
      <c r="C28" s="82" t="s">
        <v>221</v>
      </c>
      <c r="D28" s="83"/>
    </row>
    <row r="29" spans="2:4" ht="12">
      <c r="B29" s="83"/>
      <c r="C29" s="84"/>
      <c r="D29" s="83"/>
    </row>
    <row r="30" spans="2:4" ht="12">
      <c r="B30" s="83"/>
      <c r="C30" s="84"/>
      <c r="D30" s="83"/>
    </row>
    <row r="31" spans="2:4" ht="12">
      <c r="B31" s="83"/>
      <c r="C31" s="84"/>
      <c r="D31" s="83"/>
    </row>
    <row r="32" spans="2:4" ht="12">
      <c r="B32" s="81" t="s">
        <v>206</v>
      </c>
      <c r="C32" s="82" t="s">
        <v>207</v>
      </c>
      <c r="D32" s="83"/>
    </row>
    <row r="33" spans="2:4" ht="12">
      <c r="B33" s="83"/>
      <c r="C33" s="84"/>
      <c r="D33" s="83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ht="12">
      <c r="D37" s="83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B21" sqref="B21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19"/>
      <c r="E1" s="119"/>
      <c r="F1" s="30"/>
    </row>
    <row r="2" spans="1:6" ht="12">
      <c r="A2" s="30"/>
      <c r="B2" s="31"/>
      <c r="C2" s="32"/>
      <c r="D2" s="120"/>
      <c r="E2" s="120"/>
      <c r="F2" s="33" t="s">
        <v>108</v>
      </c>
    </row>
    <row r="3" spans="1:6" ht="12">
      <c r="A3" s="30"/>
      <c r="B3" s="31"/>
      <c r="C3" s="32"/>
      <c r="D3" s="120"/>
      <c r="E3" s="120"/>
      <c r="F3" s="33" t="s">
        <v>1</v>
      </c>
    </row>
    <row r="4" spans="1:6" ht="12">
      <c r="A4" s="30"/>
      <c r="B4" s="31"/>
      <c r="C4" s="32"/>
      <c r="D4" s="120"/>
      <c r="E4" s="120"/>
      <c r="F4" s="33" t="s">
        <v>2</v>
      </c>
    </row>
    <row r="5" spans="1:6" ht="12">
      <c r="A5" s="30"/>
      <c r="B5" s="31"/>
      <c r="C5" s="32"/>
      <c r="D5" s="120"/>
      <c r="E5" s="120"/>
      <c r="F5" s="33" t="s">
        <v>3</v>
      </c>
    </row>
    <row r="6" spans="1:6" ht="12">
      <c r="A6" s="30"/>
      <c r="B6" s="31"/>
      <c r="C6" s="32"/>
      <c r="D6" s="120"/>
      <c r="E6" s="120"/>
      <c r="F6" s="33" t="s">
        <v>4</v>
      </c>
    </row>
    <row r="7" spans="1:6" ht="12">
      <c r="A7" s="30"/>
      <c r="B7" s="31"/>
      <c r="C7" s="32"/>
      <c r="D7" s="120"/>
      <c r="E7" s="120"/>
      <c r="F7" s="33" t="s">
        <v>5</v>
      </c>
    </row>
    <row r="8" spans="1:6" ht="18.75" customHeight="1">
      <c r="A8" s="30"/>
      <c r="B8" s="34" t="s">
        <v>109</v>
      </c>
      <c r="C8" s="35"/>
      <c r="D8" s="121"/>
      <c r="E8" s="121"/>
      <c r="F8" s="35"/>
    </row>
    <row r="9" spans="1:6" ht="18.75" customHeight="1">
      <c r="A9" s="30"/>
      <c r="B9" s="229" t="s">
        <v>359</v>
      </c>
      <c r="C9" s="229"/>
      <c r="D9" s="229"/>
      <c r="E9" s="229"/>
      <c r="F9" s="229"/>
    </row>
    <row r="10" spans="1:6" s="4" customFormat="1" ht="14.25" customHeight="1">
      <c r="A10" s="51"/>
      <c r="B10" s="36" t="s">
        <v>237</v>
      </c>
      <c r="C10" s="37"/>
      <c r="D10" s="122"/>
      <c r="E10" s="122"/>
      <c r="F10" s="36"/>
    </row>
    <row r="11" spans="1:6" ht="19.5" customHeight="1">
      <c r="A11" s="30"/>
      <c r="B11" s="38" t="s">
        <v>7</v>
      </c>
      <c r="C11" s="39"/>
      <c r="D11" s="123"/>
      <c r="E11" s="123"/>
      <c r="F11" s="35"/>
    </row>
    <row r="12" spans="1:6" s="12" customFormat="1" ht="16.5" customHeight="1">
      <c r="A12" s="47"/>
      <c r="B12" s="230" t="s">
        <v>197</v>
      </c>
      <c r="C12" s="230"/>
      <c r="D12" s="230"/>
      <c r="E12" s="230"/>
      <c r="F12" s="231"/>
    </row>
    <row r="13" spans="1:6" s="12" customFormat="1" ht="17.25" customHeight="1">
      <c r="A13" s="47"/>
      <c r="B13" s="230" t="s">
        <v>231</v>
      </c>
      <c r="C13" s="230"/>
      <c r="D13" s="230"/>
      <c r="E13" s="230"/>
      <c r="F13" s="231"/>
    </row>
    <row r="14" spans="1:6" ht="11.25">
      <c r="A14" s="30"/>
      <c r="B14" s="30"/>
      <c r="C14" s="40"/>
      <c r="D14" s="126"/>
      <c r="E14" s="124"/>
      <c r="F14" s="41" t="s">
        <v>8</v>
      </c>
    </row>
    <row r="15" spans="1:6" ht="78.75" customHeight="1">
      <c r="A15" s="30"/>
      <c r="B15" s="168" t="s">
        <v>299</v>
      </c>
      <c r="C15" s="168" t="s">
        <v>10</v>
      </c>
      <c r="D15" s="169" t="s">
        <v>303</v>
      </c>
      <c r="E15" s="169" t="s">
        <v>300</v>
      </c>
      <c r="F15" s="168" t="s">
        <v>301</v>
      </c>
    </row>
    <row r="16" spans="1:6" ht="12.75">
      <c r="A16" s="30"/>
      <c r="B16" s="165" t="s">
        <v>175</v>
      </c>
      <c r="C16" s="165" t="s">
        <v>176</v>
      </c>
      <c r="D16" s="167" t="s">
        <v>177</v>
      </c>
      <c r="E16" s="166" t="s">
        <v>178</v>
      </c>
      <c r="F16" s="165" t="s">
        <v>302</v>
      </c>
    </row>
    <row r="17" spans="1:6" ht="16.5" customHeight="1">
      <c r="A17" s="30"/>
      <c r="B17" s="170" t="s">
        <v>110</v>
      </c>
      <c r="C17" s="171">
        <v>100</v>
      </c>
      <c r="D17" s="172">
        <v>353.88</v>
      </c>
      <c r="E17" s="172">
        <v>0.97</v>
      </c>
      <c r="F17" s="173" t="s">
        <v>269</v>
      </c>
    </row>
    <row r="18" spans="1:6" ht="15.75" customHeight="1">
      <c r="A18" s="30"/>
      <c r="B18" s="174" t="s">
        <v>13</v>
      </c>
      <c r="C18" s="175"/>
      <c r="D18" s="174"/>
      <c r="E18" s="174"/>
      <c r="F18" s="174"/>
    </row>
    <row r="19" spans="1:6" ht="20.25" customHeight="1">
      <c r="A19" s="30"/>
      <c r="B19" s="176" t="s">
        <v>14</v>
      </c>
      <c r="C19" s="177">
        <v>110</v>
      </c>
      <c r="D19" s="178">
        <v>353.88</v>
      </c>
      <c r="E19" s="172">
        <v>0.97</v>
      </c>
      <c r="F19" s="173" t="s">
        <v>269</v>
      </c>
    </row>
    <row r="20" spans="1:6" ht="21" customHeight="1">
      <c r="A20" s="30"/>
      <c r="B20" s="179" t="s">
        <v>270</v>
      </c>
      <c r="C20" s="180"/>
      <c r="D20" s="178">
        <v>353.88</v>
      </c>
      <c r="E20" s="172">
        <v>0.97</v>
      </c>
      <c r="F20" s="173" t="s">
        <v>269</v>
      </c>
    </row>
    <row r="21" spans="1:6" ht="16.5" customHeight="1">
      <c r="A21" s="30"/>
      <c r="B21" s="176" t="s">
        <v>15</v>
      </c>
      <c r="C21" s="177">
        <v>120</v>
      </c>
      <c r="D21" s="181"/>
      <c r="E21" s="182" t="s">
        <v>16</v>
      </c>
      <c r="F21" s="173" t="s">
        <v>269</v>
      </c>
    </row>
    <row r="22" spans="1:6" ht="16.5" customHeight="1">
      <c r="A22" s="30"/>
      <c r="B22" s="170" t="s">
        <v>17</v>
      </c>
      <c r="C22" s="171">
        <v>200</v>
      </c>
      <c r="D22" s="182"/>
      <c r="E22" s="182" t="s">
        <v>16</v>
      </c>
      <c r="F22" s="173" t="s">
        <v>269</v>
      </c>
    </row>
    <row r="23" spans="1:6" ht="17.25" customHeight="1">
      <c r="A23" s="30"/>
      <c r="B23" s="174" t="s">
        <v>13</v>
      </c>
      <c r="C23" s="175"/>
      <c r="D23" s="174"/>
      <c r="E23" s="174"/>
      <c r="F23" s="174"/>
    </row>
    <row r="24" spans="1:6" ht="16.5" customHeight="1">
      <c r="A24" s="30"/>
      <c r="B24" s="176" t="s">
        <v>14</v>
      </c>
      <c r="C24" s="177">
        <v>210</v>
      </c>
      <c r="D24" s="181"/>
      <c r="E24" s="182" t="s">
        <v>16</v>
      </c>
      <c r="F24" s="173" t="s">
        <v>269</v>
      </c>
    </row>
    <row r="25" spans="1:6" ht="16.5" customHeight="1">
      <c r="A25" s="30"/>
      <c r="B25" s="176" t="s">
        <v>15</v>
      </c>
      <c r="C25" s="177">
        <v>220</v>
      </c>
      <c r="D25" s="181"/>
      <c r="E25" s="182" t="s">
        <v>16</v>
      </c>
      <c r="F25" s="173" t="s">
        <v>269</v>
      </c>
    </row>
    <row r="26" spans="1:7" ht="20.25" customHeight="1">
      <c r="A26" s="30"/>
      <c r="B26" s="183" t="s">
        <v>271</v>
      </c>
      <c r="C26" s="171">
        <v>300</v>
      </c>
      <c r="D26" s="184">
        <v>5219.42</v>
      </c>
      <c r="E26" s="172">
        <v>14.27</v>
      </c>
      <c r="F26" s="173" t="s">
        <v>269</v>
      </c>
      <c r="G26" s="73"/>
    </row>
    <row r="27" spans="1:6" ht="42" customHeight="1">
      <c r="A27" s="30"/>
      <c r="B27" s="185" t="s">
        <v>13</v>
      </c>
      <c r="C27" s="175"/>
      <c r="D27" s="174"/>
      <c r="E27" s="174"/>
      <c r="F27" s="174"/>
    </row>
    <row r="28" spans="1:6" ht="42.75" customHeight="1">
      <c r="A28" s="30"/>
      <c r="B28" s="186" t="s">
        <v>272</v>
      </c>
      <c r="C28" s="171">
        <v>310</v>
      </c>
      <c r="D28" s="184">
        <v>5219.42</v>
      </c>
      <c r="E28" s="172">
        <v>14.27</v>
      </c>
      <c r="F28" s="173" t="s">
        <v>269</v>
      </c>
    </row>
    <row r="29" spans="1:6" ht="18.75" customHeight="1">
      <c r="A29" s="30"/>
      <c r="B29" s="187" t="s">
        <v>273</v>
      </c>
      <c r="C29" s="175"/>
      <c r="D29" s="188"/>
      <c r="E29" s="188"/>
      <c r="F29" s="173" t="s">
        <v>269</v>
      </c>
    </row>
    <row r="30" spans="1:6" ht="18" customHeight="1">
      <c r="A30" s="30"/>
      <c r="B30" s="189" t="s">
        <v>274</v>
      </c>
      <c r="C30" s="177">
        <v>311</v>
      </c>
      <c r="D30" s="184">
        <v>1918.12</v>
      </c>
      <c r="E30" s="172">
        <v>5.24</v>
      </c>
      <c r="F30" s="173" t="s">
        <v>269</v>
      </c>
    </row>
    <row r="31" spans="1:6" ht="27" customHeight="1">
      <c r="A31" s="30"/>
      <c r="B31" s="190" t="s">
        <v>275</v>
      </c>
      <c r="C31" s="180"/>
      <c r="D31" s="184">
        <v>1918.12</v>
      </c>
      <c r="E31" s="172">
        <v>5.24</v>
      </c>
      <c r="F31" s="173" t="s">
        <v>269</v>
      </c>
    </row>
    <row r="32" spans="1:6" ht="24" customHeight="1">
      <c r="A32" s="30"/>
      <c r="B32" s="189" t="s">
        <v>276</v>
      </c>
      <c r="C32" s="177">
        <v>312</v>
      </c>
      <c r="D32" s="182"/>
      <c r="E32" s="182" t="s">
        <v>16</v>
      </c>
      <c r="F32" s="173" t="s">
        <v>269</v>
      </c>
    </row>
    <row r="33" spans="1:6" ht="39.75" customHeight="1">
      <c r="A33" s="30"/>
      <c r="B33" s="189" t="s">
        <v>277</v>
      </c>
      <c r="C33" s="177">
        <v>313</v>
      </c>
      <c r="D33" s="182"/>
      <c r="E33" s="182" t="s">
        <v>16</v>
      </c>
      <c r="F33" s="173" t="s">
        <v>269</v>
      </c>
    </row>
    <row r="34" spans="1:6" ht="44.25" customHeight="1">
      <c r="A34" s="30"/>
      <c r="B34" s="189" t="s">
        <v>278</v>
      </c>
      <c r="C34" s="177">
        <v>314</v>
      </c>
      <c r="D34" s="184">
        <v>3301.31</v>
      </c>
      <c r="E34" s="172">
        <v>9.02</v>
      </c>
      <c r="F34" s="173" t="s">
        <v>269</v>
      </c>
    </row>
    <row r="35" spans="1:6" ht="29.25" customHeight="1">
      <c r="A35" s="30"/>
      <c r="B35" s="190" t="s">
        <v>279</v>
      </c>
      <c r="C35" s="180"/>
      <c r="D35" s="184">
        <v>1420.76</v>
      </c>
      <c r="E35" s="172">
        <v>3.88</v>
      </c>
      <c r="F35" s="173" t="s">
        <v>269</v>
      </c>
    </row>
    <row r="36" spans="1:6" ht="26.25" customHeight="1">
      <c r="A36" s="30"/>
      <c r="B36" s="190" t="s">
        <v>280</v>
      </c>
      <c r="C36" s="180"/>
      <c r="D36" s="184">
        <v>1880.55</v>
      </c>
      <c r="E36" s="172">
        <v>5.14</v>
      </c>
      <c r="F36" s="173" t="s">
        <v>269</v>
      </c>
    </row>
    <row r="37" spans="1:6" ht="32.25" customHeight="1">
      <c r="A37" s="30"/>
      <c r="B37" s="189" t="s">
        <v>281</v>
      </c>
      <c r="C37" s="177">
        <v>315</v>
      </c>
      <c r="D37" s="182"/>
      <c r="E37" s="182" t="s">
        <v>16</v>
      </c>
      <c r="F37" s="173" t="s">
        <v>269</v>
      </c>
    </row>
    <row r="38" spans="1:6" ht="27" customHeight="1">
      <c r="A38" s="30"/>
      <c r="B38" s="189" t="s">
        <v>282</v>
      </c>
      <c r="C38" s="177">
        <v>316</v>
      </c>
      <c r="D38" s="182"/>
      <c r="E38" s="182" t="s">
        <v>16</v>
      </c>
      <c r="F38" s="173" t="s">
        <v>269</v>
      </c>
    </row>
    <row r="39" spans="1:6" ht="43.5" customHeight="1">
      <c r="A39" s="30"/>
      <c r="B39" s="189" t="s">
        <v>283</v>
      </c>
      <c r="C39" s="177">
        <v>317</v>
      </c>
      <c r="D39" s="182"/>
      <c r="E39" s="182" t="s">
        <v>16</v>
      </c>
      <c r="F39" s="173" t="s">
        <v>269</v>
      </c>
    </row>
    <row r="40" spans="1:6" ht="26.25" customHeight="1">
      <c r="A40" s="30"/>
      <c r="B40" s="189" t="s">
        <v>284</v>
      </c>
      <c r="C40" s="177">
        <v>318</v>
      </c>
      <c r="D40" s="182"/>
      <c r="E40" s="182" t="s">
        <v>16</v>
      </c>
      <c r="F40" s="173" t="s">
        <v>269</v>
      </c>
    </row>
    <row r="41" spans="1:6" ht="22.5" customHeight="1">
      <c r="A41" s="30"/>
      <c r="B41" s="186" t="s">
        <v>285</v>
      </c>
      <c r="C41" s="171">
        <v>320</v>
      </c>
      <c r="D41" s="182"/>
      <c r="E41" s="182" t="s">
        <v>16</v>
      </c>
      <c r="F41" s="173" t="s">
        <v>269</v>
      </c>
    </row>
    <row r="42" spans="1:6" ht="30.75" customHeight="1">
      <c r="A42" s="30"/>
      <c r="B42" s="187" t="s">
        <v>273</v>
      </c>
      <c r="C42" s="175"/>
      <c r="D42" s="188"/>
      <c r="E42" s="188"/>
      <c r="F42" s="173" t="s">
        <v>269</v>
      </c>
    </row>
    <row r="43" spans="1:6" ht="23.25" customHeight="1">
      <c r="A43" s="30"/>
      <c r="B43" s="189" t="s">
        <v>274</v>
      </c>
      <c r="C43" s="177">
        <v>321</v>
      </c>
      <c r="D43" s="182"/>
      <c r="E43" s="182" t="s">
        <v>16</v>
      </c>
      <c r="F43" s="173" t="s">
        <v>269</v>
      </c>
    </row>
    <row r="44" spans="1:6" ht="27" customHeight="1">
      <c r="A44" s="30"/>
      <c r="B44" s="189" t="s">
        <v>276</v>
      </c>
      <c r="C44" s="177">
        <v>322</v>
      </c>
      <c r="D44" s="182"/>
      <c r="E44" s="182" t="s">
        <v>16</v>
      </c>
      <c r="F44" s="173" t="s">
        <v>269</v>
      </c>
    </row>
    <row r="45" spans="1:6" ht="32.25" customHeight="1">
      <c r="A45" s="30"/>
      <c r="B45" s="189" t="s">
        <v>277</v>
      </c>
      <c r="C45" s="177">
        <v>323</v>
      </c>
      <c r="D45" s="182"/>
      <c r="E45" s="182" t="s">
        <v>16</v>
      </c>
      <c r="F45" s="173" t="s">
        <v>269</v>
      </c>
    </row>
    <row r="46" spans="1:6" ht="24.75" customHeight="1">
      <c r="A46" s="30"/>
      <c r="B46" s="189" t="s">
        <v>278</v>
      </c>
      <c r="C46" s="177">
        <v>324</v>
      </c>
      <c r="D46" s="182"/>
      <c r="E46" s="182" t="s">
        <v>16</v>
      </c>
      <c r="F46" s="173" t="s">
        <v>269</v>
      </c>
    </row>
    <row r="47" spans="1:6" ht="31.5" customHeight="1">
      <c r="A47" s="30"/>
      <c r="B47" s="189" t="s">
        <v>281</v>
      </c>
      <c r="C47" s="177">
        <v>325</v>
      </c>
      <c r="D47" s="182"/>
      <c r="E47" s="182" t="s">
        <v>16</v>
      </c>
      <c r="F47" s="173" t="s">
        <v>269</v>
      </c>
    </row>
    <row r="48" spans="1:6" ht="35.25" customHeight="1">
      <c r="A48" s="30"/>
      <c r="B48" s="189" t="s">
        <v>282</v>
      </c>
      <c r="C48" s="177">
        <v>326</v>
      </c>
      <c r="D48" s="182"/>
      <c r="E48" s="182" t="s">
        <v>16</v>
      </c>
      <c r="F48" s="173" t="s">
        <v>269</v>
      </c>
    </row>
    <row r="49" spans="2:6" ht="22.5" customHeight="1">
      <c r="B49" s="189" t="s">
        <v>283</v>
      </c>
      <c r="C49" s="177">
        <v>327</v>
      </c>
      <c r="D49" s="182"/>
      <c r="E49" s="182" t="s">
        <v>16</v>
      </c>
      <c r="F49" s="173" t="s">
        <v>269</v>
      </c>
    </row>
    <row r="50" spans="2:6" ht="30" customHeight="1">
      <c r="B50" s="189" t="s">
        <v>286</v>
      </c>
      <c r="C50" s="177">
        <v>328</v>
      </c>
      <c r="D50" s="182"/>
      <c r="E50" s="182" t="s">
        <v>16</v>
      </c>
      <c r="F50" s="173" t="s">
        <v>269</v>
      </c>
    </row>
    <row r="51" spans="2:6" ht="40.5" customHeight="1">
      <c r="B51" s="189" t="s">
        <v>284</v>
      </c>
      <c r="C51" s="177">
        <v>329</v>
      </c>
      <c r="D51" s="182"/>
      <c r="E51" s="182" t="s">
        <v>16</v>
      </c>
      <c r="F51" s="173" t="s">
        <v>269</v>
      </c>
    </row>
    <row r="52" spans="2:6" ht="26.25" customHeight="1">
      <c r="B52" s="183" t="s">
        <v>22</v>
      </c>
      <c r="C52" s="171">
        <v>400</v>
      </c>
      <c r="D52" s="172">
        <v>925.6</v>
      </c>
      <c r="E52" s="172">
        <v>2.53</v>
      </c>
      <c r="F52" s="173" t="s">
        <v>269</v>
      </c>
    </row>
    <row r="53" spans="2:6" ht="34.5" customHeight="1">
      <c r="B53" s="185" t="s">
        <v>13</v>
      </c>
      <c r="C53" s="175"/>
      <c r="D53" s="174"/>
      <c r="E53" s="174"/>
      <c r="F53" s="173" t="s">
        <v>269</v>
      </c>
    </row>
    <row r="54" spans="2:6" ht="27.75" customHeight="1">
      <c r="B54" s="191" t="s">
        <v>274</v>
      </c>
      <c r="C54" s="177">
        <v>410</v>
      </c>
      <c r="D54" s="182"/>
      <c r="E54" s="182" t="s">
        <v>16</v>
      </c>
      <c r="F54" s="173" t="s">
        <v>269</v>
      </c>
    </row>
    <row r="55" spans="2:6" ht="27" customHeight="1">
      <c r="B55" s="191" t="s">
        <v>276</v>
      </c>
      <c r="C55" s="177">
        <v>420</v>
      </c>
      <c r="D55" s="182"/>
      <c r="E55" s="182" t="s">
        <v>16</v>
      </c>
      <c r="F55" s="173" t="s">
        <v>269</v>
      </c>
    </row>
    <row r="56" spans="2:6" ht="30.75" customHeight="1">
      <c r="B56" s="191" t="s">
        <v>277</v>
      </c>
      <c r="C56" s="177">
        <v>430</v>
      </c>
      <c r="D56" s="182"/>
      <c r="E56" s="182" t="s">
        <v>16</v>
      </c>
      <c r="F56" s="173" t="s">
        <v>269</v>
      </c>
    </row>
    <row r="57" spans="2:6" ht="27" customHeight="1">
      <c r="B57" s="191" t="s">
        <v>278</v>
      </c>
      <c r="C57" s="177">
        <v>440</v>
      </c>
      <c r="D57" s="172">
        <v>925.6</v>
      </c>
      <c r="E57" s="172">
        <v>2.53</v>
      </c>
      <c r="F57" s="173" t="s">
        <v>269</v>
      </c>
    </row>
    <row r="58" spans="2:6" ht="20.25" customHeight="1">
      <c r="B58" s="190" t="s">
        <v>287</v>
      </c>
      <c r="C58" s="180"/>
      <c r="D58" s="172">
        <v>925.6</v>
      </c>
      <c r="E58" s="172">
        <v>2.53</v>
      </c>
      <c r="F58" s="173" t="s">
        <v>269</v>
      </c>
    </row>
    <row r="59" spans="2:6" ht="27.75" customHeight="1">
      <c r="B59" s="191" t="s">
        <v>281</v>
      </c>
      <c r="C59" s="177">
        <v>450</v>
      </c>
      <c r="D59" s="182"/>
      <c r="E59" s="182" t="s">
        <v>16</v>
      </c>
      <c r="F59" s="173" t="s">
        <v>269</v>
      </c>
    </row>
    <row r="60" spans="2:6" ht="21.75" customHeight="1">
      <c r="B60" s="191" t="s">
        <v>282</v>
      </c>
      <c r="C60" s="177">
        <v>460</v>
      </c>
      <c r="D60" s="182"/>
      <c r="E60" s="182" t="s">
        <v>16</v>
      </c>
      <c r="F60" s="173" t="s">
        <v>269</v>
      </c>
    </row>
    <row r="61" spans="2:6" ht="27" customHeight="1">
      <c r="B61" s="191" t="s">
        <v>283</v>
      </c>
      <c r="C61" s="177">
        <v>470</v>
      </c>
      <c r="D61" s="182"/>
      <c r="E61" s="182" t="s">
        <v>16</v>
      </c>
      <c r="F61" s="173" t="s">
        <v>269</v>
      </c>
    </row>
    <row r="62" spans="2:6" ht="47.25" customHeight="1">
      <c r="B62" s="191" t="s">
        <v>286</v>
      </c>
      <c r="C62" s="177">
        <v>480</v>
      </c>
      <c r="D62" s="182"/>
      <c r="E62" s="182" t="s">
        <v>16</v>
      </c>
      <c r="F62" s="173" t="s">
        <v>269</v>
      </c>
    </row>
    <row r="63" spans="2:6" ht="33.75" customHeight="1">
      <c r="B63" s="191" t="s">
        <v>284</v>
      </c>
      <c r="C63" s="177">
        <v>490</v>
      </c>
      <c r="D63" s="182"/>
      <c r="E63" s="182" t="s">
        <v>16</v>
      </c>
      <c r="F63" s="173" t="s">
        <v>269</v>
      </c>
    </row>
    <row r="64" spans="2:6" ht="19.5" customHeight="1">
      <c r="B64" s="191" t="s">
        <v>71</v>
      </c>
      <c r="C64" s="177">
        <v>491</v>
      </c>
      <c r="D64" s="182"/>
      <c r="E64" s="182" t="s">
        <v>16</v>
      </c>
      <c r="F64" s="173" t="s">
        <v>269</v>
      </c>
    </row>
    <row r="65" spans="2:6" ht="23.25" customHeight="1">
      <c r="B65" s="183" t="s">
        <v>288</v>
      </c>
      <c r="C65" s="171">
        <v>500</v>
      </c>
      <c r="D65" s="184">
        <v>17020.42</v>
      </c>
      <c r="E65" s="172">
        <v>46.53</v>
      </c>
      <c r="F65" s="173" t="s">
        <v>269</v>
      </c>
    </row>
    <row r="66" spans="2:6" ht="30.75" customHeight="1">
      <c r="B66" s="185" t="s">
        <v>13</v>
      </c>
      <c r="C66" s="175"/>
      <c r="D66" s="174"/>
      <c r="E66" s="174"/>
      <c r="F66" s="173" t="s">
        <v>269</v>
      </c>
    </row>
    <row r="67" spans="2:6" ht="23.25" customHeight="1">
      <c r="B67" s="186" t="s">
        <v>289</v>
      </c>
      <c r="C67" s="171">
        <v>510</v>
      </c>
      <c r="D67" s="182"/>
      <c r="E67" s="182" t="s">
        <v>16</v>
      </c>
      <c r="F67" s="173" t="s">
        <v>269</v>
      </c>
    </row>
    <row r="68" spans="2:6" s="74" customFormat="1" ht="19.5" customHeight="1">
      <c r="B68" s="191" t="s">
        <v>290</v>
      </c>
      <c r="C68" s="177">
        <v>520</v>
      </c>
      <c r="D68" s="182"/>
      <c r="E68" s="182" t="s">
        <v>16</v>
      </c>
      <c r="F68" s="173" t="s">
        <v>269</v>
      </c>
    </row>
    <row r="69" spans="2:6" s="74" customFormat="1" ht="37.5" customHeight="1">
      <c r="B69" s="191" t="s">
        <v>291</v>
      </c>
      <c r="C69" s="177">
        <v>530</v>
      </c>
      <c r="D69" s="182"/>
      <c r="E69" s="182" t="s">
        <v>16</v>
      </c>
      <c r="F69" s="173" t="s">
        <v>269</v>
      </c>
    </row>
    <row r="70" spans="2:6" s="74" customFormat="1" ht="19.5" customHeight="1">
      <c r="B70" s="191" t="s">
        <v>292</v>
      </c>
      <c r="C70" s="177">
        <v>540</v>
      </c>
      <c r="D70" s="182"/>
      <c r="E70" s="182" t="s">
        <v>16</v>
      </c>
      <c r="F70" s="173" t="s">
        <v>269</v>
      </c>
    </row>
    <row r="71" spans="2:6" s="74" customFormat="1" ht="24" customHeight="1">
      <c r="B71" s="192" t="s">
        <v>293</v>
      </c>
      <c r="C71" s="177">
        <v>600</v>
      </c>
      <c r="D71" s="182"/>
      <c r="E71" s="182" t="s">
        <v>16</v>
      </c>
      <c r="F71" s="173" t="s">
        <v>269</v>
      </c>
    </row>
    <row r="72" spans="2:6" s="74" customFormat="1" ht="33.75" customHeight="1">
      <c r="B72" s="192" t="s">
        <v>294</v>
      </c>
      <c r="C72" s="177">
        <v>700</v>
      </c>
      <c r="D72" s="182"/>
      <c r="E72" s="182" t="s">
        <v>16</v>
      </c>
      <c r="F72" s="173" t="s">
        <v>269</v>
      </c>
    </row>
    <row r="73" spans="2:6" ht="21.75" customHeight="1">
      <c r="B73" s="176" t="s">
        <v>295</v>
      </c>
      <c r="C73" s="177">
        <v>800</v>
      </c>
      <c r="D73" s="182"/>
      <c r="E73" s="182" t="s">
        <v>16</v>
      </c>
      <c r="F73" s="173" t="s">
        <v>269</v>
      </c>
    </row>
    <row r="74" spans="2:6" ht="32.25" customHeight="1">
      <c r="B74" s="192" t="s">
        <v>296</v>
      </c>
      <c r="C74" s="177">
        <v>900</v>
      </c>
      <c r="D74" s="182"/>
      <c r="E74" s="182" t="s">
        <v>16</v>
      </c>
      <c r="F74" s="173" t="s">
        <v>269</v>
      </c>
    </row>
    <row r="75" spans="2:6" ht="30" customHeight="1">
      <c r="B75" s="192" t="s">
        <v>145</v>
      </c>
      <c r="C75" s="177">
        <v>1000</v>
      </c>
      <c r="D75" s="182"/>
      <c r="E75" s="182" t="s">
        <v>16</v>
      </c>
      <c r="F75" s="173" t="s">
        <v>269</v>
      </c>
    </row>
    <row r="76" spans="2:6" ht="26.25" customHeight="1">
      <c r="B76" s="192" t="s">
        <v>297</v>
      </c>
      <c r="C76" s="177">
        <v>1100</v>
      </c>
      <c r="D76" s="182"/>
      <c r="E76" s="182" t="s">
        <v>16</v>
      </c>
      <c r="F76" s="173" t="s">
        <v>269</v>
      </c>
    </row>
    <row r="77" spans="2:6" ht="47.25" customHeight="1">
      <c r="B77" s="183" t="s">
        <v>25</v>
      </c>
      <c r="C77" s="171">
        <v>1200</v>
      </c>
      <c r="D77" s="184">
        <v>13060.97</v>
      </c>
      <c r="E77" s="172">
        <v>35.7</v>
      </c>
      <c r="F77" s="173" t="s">
        <v>269</v>
      </c>
    </row>
    <row r="78" spans="2:6" ht="29.25" customHeight="1">
      <c r="B78" s="185" t="s">
        <v>13</v>
      </c>
      <c r="C78" s="175"/>
      <c r="D78" s="174"/>
      <c r="E78" s="174"/>
      <c r="F78" s="174"/>
    </row>
    <row r="79" spans="2:6" ht="30.75" customHeight="1">
      <c r="B79" s="191" t="s">
        <v>26</v>
      </c>
      <c r="C79" s="177">
        <v>1210</v>
      </c>
      <c r="D79" s="184">
        <v>12872.5</v>
      </c>
      <c r="E79" s="172">
        <v>35.19</v>
      </c>
      <c r="F79" s="173" t="s">
        <v>269</v>
      </c>
    </row>
    <row r="80" spans="2:6" ht="27.75" customHeight="1">
      <c r="B80" s="191" t="s">
        <v>27</v>
      </c>
      <c r="C80" s="177">
        <v>1220</v>
      </c>
      <c r="D80" s="182"/>
      <c r="E80" s="182" t="s">
        <v>16</v>
      </c>
      <c r="F80" s="173" t="s">
        <v>269</v>
      </c>
    </row>
    <row r="81" spans="2:6" ht="29.25" customHeight="1">
      <c r="B81" s="191" t="s">
        <v>28</v>
      </c>
      <c r="C81" s="177">
        <v>1230</v>
      </c>
      <c r="D81" s="172">
        <v>188.47</v>
      </c>
      <c r="E81" s="172">
        <v>0.52</v>
      </c>
      <c r="F81" s="173" t="s">
        <v>269</v>
      </c>
    </row>
    <row r="82" spans="2:6" ht="18" customHeight="1">
      <c r="B82" s="191" t="s">
        <v>29</v>
      </c>
      <c r="C82" s="177">
        <v>1240</v>
      </c>
      <c r="D82" s="193"/>
      <c r="E82" s="193" t="s">
        <v>16</v>
      </c>
      <c r="F82" s="194" t="s">
        <v>269</v>
      </c>
    </row>
    <row r="83" spans="2:6" ht="21" customHeight="1">
      <c r="B83" s="195" t="s">
        <v>298</v>
      </c>
      <c r="C83" s="196">
        <v>1300</v>
      </c>
      <c r="D83" s="197">
        <v>36580.3</v>
      </c>
      <c r="E83" s="198">
        <v>100</v>
      </c>
      <c r="F83" s="199" t="s">
        <v>269</v>
      </c>
    </row>
    <row r="84" spans="2:5" ht="57" customHeight="1">
      <c r="B84" s="81" t="s">
        <v>49</v>
      </c>
      <c r="C84" s="82" t="s">
        <v>223</v>
      </c>
      <c r="D84" s="83"/>
      <c r="E84" s="83"/>
    </row>
    <row r="85" spans="2:5" ht="12">
      <c r="B85" s="83"/>
      <c r="C85" s="84"/>
      <c r="D85" s="83"/>
      <c r="E85" s="83"/>
    </row>
    <row r="86" spans="2:5" ht="12">
      <c r="B86" s="83"/>
      <c r="C86" s="84"/>
      <c r="D86" s="83"/>
      <c r="E86" s="83"/>
    </row>
    <row r="87" spans="2:5" ht="12">
      <c r="B87" s="83"/>
      <c r="C87" s="84"/>
      <c r="D87" s="83"/>
      <c r="E87" s="83"/>
    </row>
    <row r="88" spans="2:5" ht="12">
      <c r="B88" s="81" t="s">
        <v>173</v>
      </c>
      <c r="C88" s="82" t="s">
        <v>174</v>
      </c>
      <c r="D88" s="83"/>
      <c r="E88" s="83"/>
    </row>
    <row r="89" spans="2:5" ht="12">
      <c r="B89" s="83"/>
      <c r="C89" s="84"/>
      <c r="D89" s="83"/>
      <c r="E89" s="83"/>
    </row>
    <row r="90" spans="2:5" ht="12">
      <c r="B90" s="83"/>
      <c r="C90" s="84"/>
      <c r="D90" s="83"/>
      <c r="E90" s="83"/>
    </row>
    <row r="91" spans="2:5" ht="12">
      <c r="B91" s="83"/>
      <c r="C91" s="84"/>
      <c r="D91" s="83"/>
      <c r="E91" s="83"/>
    </row>
    <row r="92" spans="2:5" ht="12">
      <c r="B92" s="81" t="s">
        <v>206</v>
      </c>
      <c r="C92" s="82" t="s">
        <v>207</v>
      </c>
      <c r="D92" s="83"/>
      <c r="E92" s="83"/>
    </row>
    <row r="93" spans="2:5" ht="12">
      <c r="B93" s="83"/>
      <c r="C93" s="84"/>
      <c r="D93" s="83"/>
      <c r="E93" s="83"/>
    </row>
    <row r="94" spans="2:5" ht="12">
      <c r="B94" s="83"/>
      <c r="C94" s="84"/>
      <c r="D94" s="83"/>
      <c r="E94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7">
      <selection activeCell="I37" sqref="I37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51</v>
      </c>
      <c r="C8" s="9"/>
      <c r="D8" s="9"/>
      <c r="E8" s="9"/>
    </row>
    <row r="9" spans="2:5" s="4" customFormat="1" ht="15.75" customHeight="1">
      <c r="B9" s="8" t="s">
        <v>357</v>
      </c>
      <c r="C9" s="9"/>
      <c r="D9" s="9"/>
      <c r="E9" s="9"/>
    </row>
    <row r="10" spans="2:5" ht="12" customHeight="1">
      <c r="B10" s="36" t="s">
        <v>240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32" t="s">
        <v>234</v>
      </c>
      <c r="C12" s="233"/>
      <c r="D12" s="233"/>
      <c r="E12" s="233"/>
    </row>
    <row r="13" spans="2:5" s="12" customFormat="1" ht="17.25" customHeight="1">
      <c r="B13" s="219" t="s">
        <v>231</v>
      </c>
      <c r="C13" s="219"/>
      <c r="D13" s="219"/>
      <c r="E13" s="219"/>
    </row>
    <row r="14" ht="11.25">
      <c r="E14" s="14" t="s">
        <v>8</v>
      </c>
    </row>
    <row r="15" spans="2:5" ht="21.75" customHeight="1">
      <c r="B15" s="15" t="s">
        <v>52</v>
      </c>
      <c r="C15" s="15" t="s">
        <v>10</v>
      </c>
      <c r="D15" s="15" t="s">
        <v>53</v>
      </c>
      <c r="E15" s="15" t="s">
        <v>54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55</v>
      </c>
      <c r="C17" s="63" t="s">
        <v>185</v>
      </c>
      <c r="D17" s="201">
        <f>68122617.08/1000</f>
        <v>68122.61708</v>
      </c>
      <c r="E17" s="201">
        <f>43994578.02/1000</f>
        <v>43994.57802</v>
      </c>
    </row>
    <row r="18" spans="2:5" ht="12.75">
      <c r="B18" s="57" t="s">
        <v>56</v>
      </c>
      <c r="C18" s="64" t="s">
        <v>186</v>
      </c>
      <c r="D18" s="201">
        <f>66916518.82/1000+22968.28/1000</f>
        <v>66939.4871</v>
      </c>
      <c r="E18" s="201">
        <f>46932463.57/1000+35049.85/1000</f>
        <v>46967.51342</v>
      </c>
    </row>
    <row r="19" spans="2:5" ht="12.75">
      <c r="B19" s="57" t="s">
        <v>57</v>
      </c>
      <c r="C19" s="64" t="s">
        <v>187</v>
      </c>
      <c r="D19" s="201">
        <f>D17-D18</f>
        <v>1183.1299799999979</v>
      </c>
      <c r="E19" s="201">
        <f>E17-E18</f>
        <v>-2972.935400000002</v>
      </c>
    </row>
    <row r="20" spans="2:5" ht="25.5" customHeight="1">
      <c r="B20" s="58" t="s">
        <v>58</v>
      </c>
      <c r="C20" s="63" t="s">
        <v>188</v>
      </c>
      <c r="D20" s="201">
        <v>0</v>
      </c>
      <c r="E20" s="201">
        <v>0</v>
      </c>
    </row>
    <row r="21" spans="2:5" ht="23.25" customHeight="1">
      <c r="B21" s="59" t="s">
        <v>59</v>
      </c>
      <c r="C21" s="64" t="s">
        <v>189</v>
      </c>
      <c r="D21" s="201">
        <v>0</v>
      </c>
      <c r="E21" s="201">
        <v>0</v>
      </c>
    </row>
    <row r="22" spans="2:5" ht="24.75" customHeight="1">
      <c r="B22" s="59" t="s">
        <v>208</v>
      </c>
      <c r="C22" s="64" t="s">
        <v>190</v>
      </c>
      <c r="D22" s="201">
        <v>0</v>
      </c>
      <c r="E22" s="201">
        <v>0</v>
      </c>
    </row>
    <row r="23" spans="2:5" ht="15" customHeight="1">
      <c r="B23" s="60" t="s">
        <v>60</v>
      </c>
      <c r="C23" s="63" t="s">
        <v>191</v>
      </c>
      <c r="D23" s="201">
        <v>0</v>
      </c>
      <c r="E23" s="201">
        <v>0</v>
      </c>
    </row>
    <row r="24" spans="2:5" ht="14.25" customHeight="1">
      <c r="B24" s="60" t="s">
        <v>61</v>
      </c>
      <c r="C24" s="63" t="s">
        <v>192</v>
      </c>
      <c r="D24" s="201">
        <v>0</v>
      </c>
      <c r="E24" s="201">
        <v>0</v>
      </c>
    </row>
    <row r="25" spans="2:5" ht="15.75" customHeight="1">
      <c r="B25" s="59" t="s">
        <v>209</v>
      </c>
      <c r="C25" s="64" t="s">
        <v>193</v>
      </c>
      <c r="D25" s="201">
        <v>0</v>
      </c>
      <c r="E25" s="201">
        <v>0</v>
      </c>
    </row>
    <row r="26" spans="2:5" ht="15.75" customHeight="1">
      <c r="B26" s="59" t="s">
        <v>62</v>
      </c>
      <c r="C26" s="65" t="s">
        <v>179</v>
      </c>
      <c r="D26" s="201">
        <f>(188468.58-0)/1000-(387815.21-39083.61)/1000+1073926.26/1000</f>
        <v>913.6632399999999</v>
      </c>
      <c r="E26" s="201">
        <f>(392980.76-102256.15)/1000+79260.28/1000</f>
        <v>369.98488999999995</v>
      </c>
    </row>
    <row r="27" spans="2:5" ht="15.75" customHeight="1">
      <c r="B27" s="59" t="s">
        <v>63</v>
      </c>
      <c r="C27" s="65" t="s">
        <v>180</v>
      </c>
      <c r="D27" s="201">
        <f>414419.53/1000</f>
        <v>414.41953</v>
      </c>
      <c r="E27" s="201">
        <f>1240417.37/1000</f>
        <v>1240.4173700000001</v>
      </c>
    </row>
    <row r="28" spans="2:5" ht="15.75" customHeight="1">
      <c r="B28" s="59" t="s">
        <v>64</v>
      </c>
      <c r="C28" s="65" t="s">
        <v>181</v>
      </c>
      <c r="D28" s="201">
        <f>(1238471.6-769756.4)/1000</f>
        <v>468.7152000000001</v>
      </c>
      <c r="E28" s="201">
        <f>(2177.1-1924.48)/1000</f>
        <v>0.2526199999999999</v>
      </c>
    </row>
    <row r="29" spans="2:5" ht="13.5" customHeight="1">
      <c r="B29" s="59" t="s">
        <v>65</v>
      </c>
      <c r="C29" s="65" t="s">
        <v>194</v>
      </c>
      <c r="D29" s="201">
        <v>0</v>
      </c>
      <c r="E29" s="201">
        <v>0</v>
      </c>
    </row>
    <row r="30" spans="2:5" ht="13.5" customHeight="1">
      <c r="B30" s="60" t="s">
        <v>66</v>
      </c>
      <c r="C30" s="66" t="s">
        <v>195</v>
      </c>
      <c r="D30" s="201">
        <f>D32+D33</f>
        <v>-108.74172999999999</v>
      </c>
      <c r="E30" s="201">
        <f>E32+E33</f>
        <v>-2.54651</v>
      </c>
    </row>
    <row r="31" spans="2:5" ht="12.75">
      <c r="B31" s="61" t="s">
        <v>67</v>
      </c>
      <c r="C31" s="67"/>
      <c r="D31" s="201"/>
      <c r="E31" s="201"/>
    </row>
    <row r="32" spans="2:5" ht="15" customHeight="1">
      <c r="B32" s="62" t="s">
        <v>68</v>
      </c>
      <c r="C32" s="65" t="s">
        <v>210</v>
      </c>
      <c r="D32" s="201">
        <v>0</v>
      </c>
      <c r="E32" s="201">
        <v>0</v>
      </c>
    </row>
    <row r="33" spans="2:5" ht="15" customHeight="1">
      <c r="B33" s="62" t="s">
        <v>69</v>
      </c>
      <c r="C33" s="65" t="s">
        <v>211</v>
      </c>
      <c r="D33" s="201">
        <f>-108741.73/1000</f>
        <v>-108.74172999999999</v>
      </c>
      <c r="E33" s="201">
        <f>-2546.51/1000</f>
        <v>-2.54651</v>
      </c>
    </row>
    <row r="34" spans="2:5" ht="16.5" customHeight="1">
      <c r="B34" s="62" t="s">
        <v>70</v>
      </c>
      <c r="C34" s="65" t="s">
        <v>212</v>
      </c>
      <c r="D34" s="201">
        <v>0</v>
      </c>
      <c r="E34" s="201">
        <v>0</v>
      </c>
    </row>
    <row r="35" spans="2:5" ht="26.25" customHeight="1">
      <c r="B35" s="60" t="s">
        <v>213</v>
      </c>
      <c r="C35" s="66" t="s">
        <v>198</v>
      </c>
      <c r="D35" s="201">
        <f>D37+D38+D40</f>
        <v>1293.42047</v>
      </c>
      <c r="E35" s="201">
        <f>E37+E38+E40</f>
        <v>571.74121</v>
      </c>
    </row>
    <row r="36" spans="2:5" ht="15" customHeight="1">
      <c r="B36" s="61" t="s">
        <v>67</v>
      </c>
      <c r="C36" s="67"/>
      <c r="D36" s="201"/>
      <c r="E36" s="201"/>
    </row>
    <row r="37" spans="2:5" ht="12.75" customHeight="1">
      <c r="B37" s="62" t="s">
        <v>68</v>
      </c>
      <c r="C37" s="65" t="s">
        <v>214</v>
      </c>
      <c r="D37" s="201">
        <v>0</v>
      </c>
      <c r="E37" s="201">
        <v>0</v>
      </c>
    </row>
    <row r="38" spans="2:5" ht="14.25" customHeight="1">
      <c r="B38" s="62" t="s">
        <v>69</v>
      </c>
      <c r="C38" s="65" t="s">
        <v>215</v>
      </c>
      <c r="D38" s="201">
        <f>-5766.4/1000</f>
        <v>-5.7664</v>
      </c>
      <c r="E38" s="201">
        <f>-7606.57/1000</f>
        <v>-7.60657</v>
      </c>
    </row>
    <row r="39" spans="2:5" ht="12.75" customHeight="1">
      <c r="B39" s="62" t="s">
        <v>71</v>
      </c>
      <c r="C39" s="65" t="s">
        <v>216</v>
      </c>
      <c r="D39" s="201">
        <v>0</v>
      </c>
      <c r="E39" s="201">
        <v>0</v>
      </c>
    </row>
    <row r="40" spans="2:5" ht="12.75" customHeight="1">
      <c r="B40" s="62" t="s">
        <v>72</v>
      </c>
      <c r="C40" s="65" t="s">
        <v>217</v>
      </c>
      <c r="D40" s="201">
        <f>1299186.87/1000</f>
        <v>1299.18687</v>
      </c>
      <c r="E40" s="201">
        <f>579347.78/1000</f>
        <v>579.3477800000001</v>
      </c>
    </row>
    <row r="41" spans="2:5" ht="24.75" customHeight="1">
      <c r="B41" s="60" t="s">
        <v>218</v>
      </c>
      <c r="C41" s="66" t="s">
        <v>199</v>
      </c>
      <c r="D41" s="201">
        <v>0</v>
      </c>
      <c r="E41" s="201">
        <v>0</v>
      </c>
    </row>
    <row r="42" spans="2:5" ht="42" customHeight="1">
      <c r="B42" s="60" t="s">
        <v>219</v>
      </c>
      <c r="C42" s="66" t="s">
        <v>200</v>
      </c>
      <c r="D42" s="201">
        <f>D43+11433.75/1000+6889.76/1000+10000/1000</f>
        <v>1575.7501699999998</v>
      </c>
      <c r="E42" s="201">
        <f>E43+17053.08/1000+50000/1000-31506.34/1000+2475.93/1000+375/1000</f>
        <v>1231.62838</v>
      </c>
    </row>
    <row r="43" spans="2:5" ht="15" customHeight="1">
      <c r="B43" s="59" t="s">
        <v>73</v>
      </c>
      <c r="C43" s="65" t="s">
        <v>201</v>
      </c>
      <c r="D43" s="201">
        <f>1547426.66/1000</f>
        <v>1547.4266599999999</v>
      </c>
      <c r="E43" s="201">
        <f>1193230.71/1000</f>
        <v>1193.23071</v>
      </c>
    </row>
    <row r="44" spans="2:5" ht="12" customHeight="1">
      <c r="B44" s="59" t="s">
        <v>74</v>
      </c>
      <c r="C44" s="65" t="s">
        <v>202</v>
      </c>
      <c r="D44" s="201">
        <f>434027.76/1000</f>
        <v>434.02776</v>
      </c>
      <c r="E44" s="201">
        <f>493375.39/1000-7996.2/1000</f>
        <v>485.37919000000005</v>
      </c>
    </row>
    <row r="45" spans="2:5" ht="13.5" customHeight="1">
      <c r="B45" s="59" t="s">
        <v>75</v>
      </c>
      <c r="C45" s="65" t="s">
        <v>203</v>
      </c>
      <c r="D45" s="201">
        <v>0</v>
      </c>
      <c r="E45" s="201">
        <v>0</v>
      </c>
    </row>
    <row r="46" spans="2:5" ht="28.5" customHeight="1">
      <c r="B46" s="59" t="s">
        <v>76</v>
      </c>
      <c r="C46" s="65" t="s">
        <v>182</v>
      </c>
      <c r="D46" s="201">
        <f>19673290.24/1000</f>
        <v>19673.29024</v>
      </c>
      <c r="E46" s="201">
        <f>8245069.84/1000</f>
        <v>8245.06984</v>
      </c>
    </row>
    <row r="47" spans="2:5" ht="33" customHeight="1">
      <c r="B47" s="59" t="s">
        <v>220</v>
      </c>
      <c r="C47" s="65" t="s">
        <v>183</v>
      </c>
      <c r="D47" s="201">
        <f>29417786.28/1000</f>
        <v>29417.78628</v>
      </c>
      <c r="E47" s="201">
        <f>3094956.71/1000</f>
        <v>3094.95671</v>
      </c>
    </row>
    <row r="48" spans="2:5" ht="61.5" customHeight="1">
      <c r="B48" s="71" t="s">
        <v>77</v>
      </c>
      <c r="C48" s="72" t="s">
        <v>184</v>
      </c>
      <c r="D48" s="201">
        <f>D19+D22+D25+D26+D27+D28+D29+D30+D35+D41+D44+D46-D42-D47-D45</f>
        <v>-6721.611760000003</v>
      </c>
      <c r="E48" s="201">
        <f>E19+E22+E25+E26+E27+E28+E29+E30+E35+E41+E44+E46-E42-E47-E45</f>
        <v>3610.7781199999977</v>
      </c>
    </row>
    <row r="51" spans="2:5" ht="11.25">
      <c r="B51" s="17"/>
      <c r="C51" s="18"/>
      <c r="D51" s="17"/>
      <c r="E51" s="17"/>
    </row>
    <row r="52" spans="2:6" ht="12">
      <c r="B52" s="81" t="s">
        <v>49</v>
      </c>
      <c r="C52" s="82" t="s">
        <v>223</v>
      </c>
      <c r="D52" s="83"/>
      <c r="E52" s="83"/>
      <c r="F52" s="83"/>
    </row>
    <row r="53" spans="2:6" ht="12">
      <c r="B53" s="83"/>
      <c r="C53" s="84"/>
      <c r="D53" s="83"/>
      <c r="E53" s="83"/>
      <c r="F53" s="83"/>
    </row>
    <row r="54" spans="2:6" ht="12">
      <c r="B54" s="83"/>
      <c r="C54" s="84"/>
      <c r="D54" s="83"/>
      <c r="E54" s="83"/>
      <c r="F54" s="83"/>
    </row>
    <row r="55" spans="2:6" ht="12">
      <c r="B55" s="83"/>
      <c r="C55" s="84"/>
      <c r="D55" s="83"/>
      <c r="E55" s="83"/>
      <c r="F55" s="83"/>
    </row>
    <row r="56" spans="2:6" ht="12">
      <c r="B56" s="81" t="s">
        <v>173</v>
      </c>
      <c r="C56" s="82" t="s">
        <v>174</v>
      </c>
      <c r="D56" s="83"/>
      <c r="E56" s="83"/>
      <c r="F56" s="83"/>
    </row>
    <row r="57" spans="2:6" ht="12">
      <c r="B57" s="83"/>
      <c r="C57" s="84"/>
      <c r="D57" s="83"/>
      <c r="E57" s="83"/>
      <c r="F57" s="83"/>
    </row>
    <row r="58" spans="2:6" ht="12">
      <c r="B58" s="83"/>
      <c r="C58" s="84"/>
      <c r="D58" s="83"/>
      <c r="E58" s="83"/>
      <c r="F58" s="83"/>
    </row>
    <row r="59" spans="2:6" ht="12">
      <c r="B59" s="83"/>
      <c r="C59" s="84"/>
      <c r="D59" s="83"/>
      <c r="E59" s="83"/>
      <c r="F59" s="83"/>
    </row>
    <row r="60" spans="2:6" ht="12">
      <c r="B60" s="81" t="s">
        <v>206</v>
      </c>
      <c r="C60" s="82" t="s">
        <v>207</v>
      </c>
      <c r="D60" s="83"/>
      <c r="E60" s="83"/>
      <c r="F60" s="83"/>
    </row>
    <row r="61" spans="2:6" ht="12">
      <c r="B61" s="83"/>
      <c r="C61" s="84"/>
      <c r="D61" s="83"/>
      <c r="E61" s="83"/>
      <c r="F61" s="83"/>
    </row>
    <row r="62" spans="2:6" ht="12">
      <c r="B62" s="83"/>
      <c r="C62" s="84"/>
      <c r="D62" s="83"/>
      <c r="E62" s="83"/>
      <c r="F62" s="83"/>
    </row>
    <row r="63" spans="2:6" ht="12">
      <c r="B63" s="83"/>
      <c r="C63" s="84"/>
      <c r="D63" s="83"/>
      <c r="E63" s="83"/>
      <c r="F63" s="83"/>
    </row>
    <row r="64" spans="2:6" ht="12">
      <c r="B64" s="83"/>
      <c r="C64" s="84"/>
      <c r="D64" s="83"/>
      <c r="E64" s="83"/>
      <c r="F64" s="83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A1">
      <selection activeCell="DW11" sqref="DW11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78</v>
      </c>
    </row>
    <row r="2" s="19" customFormat="1" ht="12" customHeight="1">
      <c r="BS2" s="19" t="s">
        <v>1</v>
      </c>
    </row>
    <row r="3" s="19" customFormat="1" ht="12" customHeight="1">
      <c r="BS3" s="19" t="s">
        <v>79</v>
      </c>
    </row>
    <row r="4" s="19" customFormat="1" ht="12" customHeight="1">
      <c r="BS4" s="19" t="s">
        <v>80</v>
      </c>
    </row>
    <row r="5" s="19" customFormat="1" ht="12" customHeight="1">
      <c r="BS5" s="19" t="s">
        <v>81</v>
      </c>
    </row>
    <row r="7" spans="1:107" ht="16.5">
      <c r="A7" s="252" t="s">
        <v>351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</row>
    <row r="8" spans="11:97" ht="15.75">
      <c r="K8" s="253" t="s">
        <v>237</v>
      </c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</row>
    <row r="9" spans="11:97" s="19" customFormat="1" ht="25.5" customHeight="1">
      <c r="K9" s="235" t="s">
        <v>82</v>
      </c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83</v>
      </c>
    </row>
    <row r="12" spans="1:107" ht="15.75">
      <c r="A12" s="20" t="s">
        <v>84</v>
      </c>
      <c r="AC12" s="253" t="s">
        <v>85</v>
      </c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</row>
    <row r="14" s="19" customFormat="1" ht="12.75">
      <c r="H14" s="19" t="s">
        <v>86</v>
      </c>
    </row>
    <row r="15" s="19" customFormat="1" ht="12.75"/>
    <row r="16" spans="1:107" s="19" customFormat="1" ht="63.75" customHeight="1">
      <c r="A16" s="254" t="s">
        <v>87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6"/>
      <c r="AQ16" s="254" t="s">
        <v>88</v>
      </c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6"/>
      <c r="BG16" s="254" t="s">
        <v>89</v>
      </c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6"/>
      <c r="BV16" s="254" t="s">
        <v>90</v>
      </c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6"/>
      <c r="CI16" s="254" t="s">
        <v>91</v>
      </c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6"/>
    </row>
    <row r="17" spans="1:107" s="19" customFormat="1" ht="12.75">
      <c r="A17" s="245">
        <v>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7"/>
      <c r="AQ17" s="245">
        <v>2</v>
      </c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7"/>
      <c r="BG17" s="245">
        <v>3</v>
      </c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7"/>
      <c r="BV17" s="245">
        <v>4</v>
      </c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7"/>
      <c r="CI17" s="245">
        <v>5</v>
      </c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7"/>
    </row>
    <row r="18" spans="1:107" s="19" customFormat="1" ht="12.75">
      <c r="A18" s="242" t="s">
        <v>16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4"/>
      <c r="AQ18" s="245" t="s">
        <v>16</v>
      </c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7"/>
      <c r="BG18" s="248" t="s">
        <v>16</v>
      </c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7"/>
      <c r="BV18" s="249" t="s">
        <v>16</v>
      </c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1"/>
      <c r="CI18" s="249" t="s">
        <v>16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1"/>
    </row>
    <row r="19" spans="1:107" s="19" customFormat="1" ht="12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1"/>
      <c r="AQ19" s="245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7"/>
      <c r="BG19" s="245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7"/>
      <c r="BV19" s="249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1"/>
      <c r="CI19" s="249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1"/>
    </row>
    <row r="20" s="19" customFormat="1" ht="12.75"/>
    <row r="21" s="19" customFormat="1" ht="12.75">
      <c r="H21" s="19" t="s">
        <v>304</v>
      </c>
    </row>
    <row r="22" s="19" customFormat="1" ht="12.75"/>
    <row r="23" s="19" customFormat="1" ht="12.75">
      <c r="H23" s="19" t="s">
        <v>92</v>
      </c>
    </row>
    <row r="24" s="19" customFormat="1" ht="12.75"/>
    <row r="25" spans="1:107" s="19" customFormat="1" ht="133.5" customHeight="1">
      <c r="A25" s="254" t="s">
        <v>93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P25" s="254" t="s">
        <v>94</v>
      </c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6"/>
      <c r="AM25" s="254" t="s">
        <v>95</v>
      </c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6"/>
      <c r="BB25" s="254" t="s">
        <v>96</v>
      </c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6"/>
      <c r="BN25" s="254" t="s">
        <v>97</v>
      </c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6"/>
      <c r="CC25" s="254" t="s">
        <v>98</v>
      </c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6"/>
      <c r="CP25" s="254" t="s">
        <v>99</v>
      </c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6"/>
    </row>
    <row r="26" spans="1:107" s="19" customFormat="1" ht="12.75">
      <c r="A26" s="245">
        <v>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5">
        <v>2</v>
      </c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7"/>
      <c r="AM26" s="245">
        <v>3</v>
      </c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7"/>
      <c r="BB26" s="245">
        <v>4</v>
      </c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7"/>
      <c r="BN26" s="245">
        <v>5</v>
      </c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7"/>
      <c r="CC26" s="245">
        <v>6</v>
      </c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7"/>
      <c r="CP26" s="245">
        <v>7</v>
      </c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7"/>
    </row>
    <row r="27" spans="1:107" ht="130.5" customHeight="1" hidden="1">
      <c r="A27" s="274" t="s">
        <v>306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268" t="s">
        <v>318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70"/>
      <c r="AM27" s="257">
        <f>9696860.81/1000</f>
        <v>9696.86081</v>
      </c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9"/>
      <c r="BB27" s="260">
        <v>0.39</v>
      </c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2"/>
      <c r="BN27" s="260">
        <v>0.35</v>
      </c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4"/>
      <c r="CC27" s="265" t="s">
        <v>319</v>
      </c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7"/>
      <c r="CP27" s="265" t="s">
        <v>320</v>
      </c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7"/>
    </row>
    <row r="28" spans="1:107" ht="122.25" customHeight="1" hidden="1">
      <c r="A28" s="268" t="s">
        <v>308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70"/>
      <c r="P28" s="271" t="s">
        <v>309</v>
      </c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3"/>
      <c r="AM28" s="257">
        <f>18456606.31/1000</f>
        <v>18456.60631</v>
      </c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9"/>
      <c r="BB28" s="260">
        <v>0.7183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2"/>
      <c r="BN28" s="260">
        <v>0.7</v>
      </c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4"/>
      <c r="CC28" s="265" t="s">
        <v>307</v>
      </c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7"/>
      <c r="CP28" s="265" t="s">
        <v>310</v>
      </c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7"/>
    </row>
    <row r="29" spans="1:107" ht="84.75" customHeight="1" hidden="1">
      <c r="A29" s="239" t="s">
        <v>312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  <c r="P29" s="268" t="s">
        <v>315</v>
      </c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70"/>
      <c r="AM29" s="257">
        <f>3308697/1000</f>
        <v>3308.697</v>
      </c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9"/>
      <c r="BB29" s="260">
        <v>0.1328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2"/>
      <c r="BN29" s="260">
        <v>0.1</v>
      </c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4"/>
      <c r="CC29" s="265" t="s">
        <v>321</v>
      </c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7"/>
      <c r="CP29" s="265" t="s">
        <v>322</v>
      </c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7"/>
    </row>
    <row r="30" spans="1:107" ht="84.75" customHeight="1" hidden="1">
      <c r="A30" s="239" t="s">
        <v>312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  <c r="P30" s="268" t="s">
        <v>316</v>
      </c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70"/>
      <c r="AM30" s="257">
        <f>3321045/1000</f>
        <v>3321.045</v>
      </c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9"/>
      <c r="BB30" s="260">
        <v>0.1317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2"/>
      <c r="BN30" s="260">
        <v>0.1</v>
      </c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4"/>
      <c r="CC30" s="265" t="s">
        <v>313</v>
      </c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7"/>
      <c r="CP30" s="265" t="s">
        <v>314</v>
      </c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7"/>
    </row>
    <row r="31" ht="15.75">
      <c r="H31" s="20" t="s">
        <v>305</v>
      </c>
    </row>
    <row r="32" ht="15.75">
      <c r="A32" s="20" t="s">
        <v>100</v>
      </c>
    </row>
    <row r="34" spans="1:107" s="22" customFormat="1" ht="150.75" customHeight="1">
      <c r="A34" s="278" t="s">
        <v>93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80"/>
      <c r="P34" s="278" t="s">
        <v>94</v>
      </c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80"/>
      <c r="AM34" s="278" t="s">
        <v>95</v>
      </c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80"/>
      <c r="BB34" s="278" t="s">
        <v>101</v>
      </c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80"/>
      <c r="BO34" s="278" t="s">
        <v>102</v>
      </c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80"/>
      <c r="CD34" s="278" t="s">
        <v>98</v>
      </c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80"/>
      <c r="CQ34" s="278" t="s">
        <v>99</v>
      </c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80"/>
    </row>
    <row r="35" spans="1:107" ht="15.75">
      <c r="A35" s="277">
        <v>1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2"/>
      <c r="P35" s="277">
        <v>2</v>
      </c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2"/>
      <c r="AM35" s="277">
        <v>3</v>
      </c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2"/>
      <c r="BB35" s="277">
        <v>4</v>
      </c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2"/>
      <c r="BO35" s="277">
        <v>5</v>
      </c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2"/>
      <c r="CD35" s="277">
        <v>6</v>
      </c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2"/>
      <c r="CQ35" s="277">
        <v>7</v>
      </c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2"/>
    </row>
    <row r="37" spans="1:107" ht="15.75">
      <c r="A37" s="237" t="s">
        <v>103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V37" s="234" t="s">
        <v>226</v>
      </c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</row>
    <row r="38" spans="1:107" s="19" customFormat="1" ht="12.75">
      <c r="A38" s="235" t="s">
        <v>104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BA38" s="236" t="s">
        <v>105</v>
      </c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"/>
      <c r="BT38" s="23"/>
      <c r="BU38" s="23"/>
      <c r="BV38" s="236" t="s">
        <v>106</v>
      </c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</row>
    <row r="39" spans="1:49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spans="1:107" ht="35.25" customHeight="1">
      <c r="A40" s="238" t="s">
        <v>173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V40" s="234" t="s">
        <v>107</v>
      </c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</row>
    <row r="41" spans="1:107" s="19" customFormat="1" ht="12.75" customHeight="1">
      <c r="A41" s="235" t="s">
        <v>104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BA41" s="236" t="s">
        <v>105</v>
      </c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"/>
      <c r="BT41" s="23"/>
      <c r="BU41" s="23"/>
      <c r="BV41" s="236" t="s">
        <v>106</v>
      </c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3" spans="2:107" ht="34.5" customHeight="1">
      <c r="B43" s="237" t="s">
        <v>206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5"/>
      <c r="AZ43" s="25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6"/>
      <c r="BT43" s="26"/>
      <c r="BU43" s="26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</row>
    <row r="44" spans="2:107" ht="15.75">
      <c r="B44" s="235" t="s">
        <v>104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5"/>
      <c r="AZ44" s="25"/>
      <c r="BA44" s="235" t="s">
        <v>105</v>
      </c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5"/>
      <c r="BT44" s="25"/>
      <c r="BU44" s="25"/>
      <c r="BV44" s="235" t="s">
        <v>106</v>
      </c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</row>
  </sheetData>
  <sheetProtection/>
  <mergeCells count="98"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AM29:BA29"/>
    <mergeCell ref="BB29:BM29"/>
    <mergeCell ref="BN29:CB29"/>
    <mergeCell ref="CC29:CO29"/>
    <mergeCell ref="CQ34:DC34"/>
    <mergeCell ref="A35:O35"/>
    <mergeCell ref="P35:AL35"/>
    <mergeCell ref="AM35:BA35"/>
    <mergeCell ref="BB35:BN35"/>
    <mergeCell ref="BO35:CC35"/>
    <mergeCell ref="CD35:CP35"/>
    <mergeCell ref="CQ35:DC35"/>
    <mergeCell ref="A34:O34"/>
    <mergeCell ref="P34:AL34"/>
    <mergeCell ref="AM34:BA34"/>
    <mergeCell ref="BB34:BN34"/>
    <mergeCell ref="BO34:CC34"/>
    <mergeCell ref="CD34:CP34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CP25:DC25"/>
    <mergeCell ref="A26:O26"/>
    <mergeCell ref="P26:AL26"/>
    <mergeCell ref="AM26:BA26"/>
    <mergeCell ref="BB26:BM26"/>
    <mergeCell ref="BN26:CB26"/>
    <mergeCell ref="CC26:CO26"/>
    <mergeCell ref="CP26:DC26"/>
    <mergeCell ref="AQ19:BF19"/>
    <mergeCell ref="BG19:BU19"/>
    <mergeCell ref="BV19:CH19"/>
    <mergeCell ref="CI19:DC19"/>
    <mergeCell ref="A25:O25"/>
    <mergeCell ref="P25:AL25"/>
    <mergeCell ref="AM25:BA25"/>
    <mergeCell ref="BB25:BM25"/>
    <mergeCell ref="BN25:CB25"/>
    <mergeCell ref="CC25:CO25"/>
    <mergeCell ref="A16:AP16"/>
    <mergeCell ref="AQ16:BF16"/>
    <mergeCell ref="BG16:BU16"/>
    <mergeCell ref="BV16:CH16"/>
    <mergeCell ref="CI16:DC16"/>
    <mergeCell ref="A17:AP17"/>
    <mergeCell ref="AQ17:BF17"/>
    <mergeCell ref="BG17:BU17"/>
    <mergeCell ref="BV17:CH17"/>
    <mergeCell ref="A18:AP18"/>
    <mergeCell ref="AQ18:BF18"/>
    <mergeCell ref="BG18:BU18"/>
    <mergeCell ref="BV18:CH18"/>
    <mergeCell ref="A7:DC7"/>
    <mergeCell ref="K8:CS8"/>
    <mergeCell ref="K9:CS9"/>
    <mergeCell ref="AC12:DC12"/>
    <mergeCell ref="CI17:DC17"/>
    <mergeCell ref="CI18:DC18"/>
    <mergeCell ref="A19:AP19"/>
    <mergeCell ref="A38:AW38"/>
    <mergeCell ref="BA38:BR38"/>
    <mergeCell ref="B44:AX44"/>
    <mergeCell ref="BA44:BR44"/>
    <mergeCell ref="BV44:DC44"/>
    <mergeCell ref="BV40:DC40"/>
    <mergeCell ref="BV38:DC38"/>
    <mergeCell ref="BV37:DC37"/>
    <mergeCell ref="A37:AW37"/>
    <mergeCell ref="BA37:BR37"/>
    <mergeCell ref="A41:AW41"/>
    <mergeCell ref="BA41:BR41"/>
    <mergeCell ref="B43:AX43"/>
    <mergeCell ref="BA43:BR43"/>
    <mergeCell ref="BV43:DC43"/>
    <mergeCell ref="BV41:DC41"/>
    <mergeCell ref="A40:AW40"/>
    <mergeCell ref="BA40:BR40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2"/>
  <sheetViews>
    <sheetView workbookViewId="0" topLeftCell="A34">
      <selection activeCell="H52" sqref="H52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317</v>
      </c>
      <c r="C9" s="45"/>
      <c r="D9" s="46"/>
      <c r="E9" s="46"/>
    </row>
    <row r="10" spans="1:5" ht="12" customHeight="1">
      <c r="A10" s="30"/>
      <c r="B10" s="36" t="s">
        <v>238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81" t="s">
        <v>204</v>
      </c>
      <c r="C12" s="230"/>
      <c r="D12" s="230"/>
      <c r="E12" s="230"/>
    </row>
    <row r="13" spans="1:5" s="12" customFormat="1" ht="15" customHeight="1">
      <c r="A13" s="47"/>
      <c r="B13" s="281" t="s">
        <v>232</v>
      </c>
      <c r="C13" s="230"/>
      <c r="D13" s="230"/>
      <c r="E13" s="230"/>
    </row>
    <row r="14" spans="1:5" s="12" customFormat="1" ht="12.75" customHeight="1">
      <c r="A14" s="47"/>
      <c r="B14" s="47"/>
      <c r="C14" s="53"/>
      <c r="D14" s="47"/>
      <c r="E14" s="54" t="s">
        <v>205</v>
      </c>
    </row>
    <row r="15" spans="1:5" s="12" customFormat="1" ht="40.5" customHeight="1">
      <c r="A15" s="47"/>
      <c r="B15" s="85" t="s">
        <v>9</v>
      </c>
      <c r="C15" s="86" t="s">
        <v>10</v>
      </c>
      <c r="D15" s="87" t="s">
        <v>11</v>
      </c>
      <c r="E15" s="87" t="s">
        <v>12</v>
      </c>
    </row>
    <row r="16" spans="1:5" s="13" customFormat="1" ht="15" customHeight="1">
      <c r="A16" s="55"/>
      <c r="B16" s="88" t="s">
        <v>175</v>
      </c>
      <c r="C16" s="88" t="s">
        <v>176</v>
      </c>
      <c r="D16" s="88" t="s">
        <v>177</v>
      </c>
      <c r="E16" s="88" t="s">
        <v>178</v>
      </c>
    </row>
    <row r="17" spans="1:5" ht="15" customHeight="1">
      <c r="A17" s="30"/>
      <c r="B17" s="140" t="s">
        <v>266</v>
      </c>
      <c r="C17" s="141"/>
      <c r="D17" s="142"/>
      <c r="E17" s="142"/>
    </row>
    <row r="18" spans="1:5" ht="11.25">
      <c r="A18" s="30"/>
      <c r="B18" s="143" t="s">
        <v>110</v>
      </c>
      <c r="C18" s="144">
        <v>10</v>
      </c>
      <c r="D18" s="145">
        <v>244.47</v>
      </c>
      <c r="E18" s="145">
        <v>353.88</v>
      </c>
    </row>
    <row r="19" spans="1:5" ht="12.75" customHeight="1">
      <c r="A19" s="30"/>
      <c r="B19" s="146" t="s">
        <v>13</v>
      </c>
      <c r="C19" s="147"/>
      <c r="D19" s="148"/>
      <c r="E19" s="146"/>
    </row>
    <row r="20" spans="1:6" ht="11.25">
      <c r="A20" s="30"/>
      <c r="B20" s="149" t="s">
        <v>14</v>
      </c>
      <c r="C20" s="150">
        <v>11</v>
      </c>
      <c r="D20" s="151">
        <v>244.47</v>
      </c>
      <c r="E20" s="151">
        <v>353.88</v>
      </c>
      <c r="F20" s="118"/>
    </row>
    <row r="21" spans="1:6" ht="11.25">
      <c r="A21" s="30"/>
      <c r="B21" s="149" t="s">
        <v>15</v>
      </c>
      <c r="C21" s="150">
        <v>12</v>
      </c>
      <c r="D21" s="152" t="s">
        <v>16</v>
      </c>
      <c r="E21" s="152" t="s">
        <v>16</v>
      </c>
      <c r="F21" s="118"/>
    </row>
    <row r="22" spans="1:6" ht="21.75" customHeight="1">
      <c r="A22" s="30"/>
      <c r="B22" s="143" t="s">
        <v>17</v>
      </c>
      <c r="C22" s="144">
        <v>20</v>
      </c>
      <c r="D22" s="153" t="s">
        <v>16</v>
      </c>
      <c r="E22" s="153" t="s">
        <v>16</v>
      </c>
      <c r="F22" s="118"/>
    </row>
    <row r="23" spans="1:6" ht="13.5" customHeight="1">
      <c r="A23" s="30"/>
      <c r="B23" s="146" t="s">
        <v>13</v>
      </c>
      <c r="C23" s="147"/>
      <c r="D23" s="148"/>
      <c r="E23" s="146"/>
      <c r="F23" s="118"/>
    </row>
    <row r="24" spans="1:6" ht="13.5" customHeight="1">
      <c r="A24" s="30"/>
      <c r="B24" s="149" t="s">
        <v>14</v>
      </c>
      <c r="C24" s="150">
        <v>21</v>
      </c>
      <c r="D24" s="152" t="s">
        <v>16</v>
      </c>
      <c r="E24" s="152" t="s">
        <v>16</v>
      </c>
      <c r="F24" s="118"/>
    </row>
    <row r="25" spans="1:5" ht="13.5" customHeight="1">
      <c r="A25" s="30"/>
      <c r="B25" s="149" t="s">
        <v>15</v>
      </c>
      <c r="C25" s="150">
        <v>22</v>
      </c>
      <c r="D25" s="153" t="s">
        <v>16</v>
      </c>
      <c r="E25" s="153" t="s">
        <v>16</v>
      </c>
    </row>
    <row r="26" spans="1:5" ht="12.75" customHeight="1">
      <c r="A26" s="30"/>
      <c r="B26" s="154" t="s">
        <v>18</v>
      </c>
      <c r="C26" s="144">
        <v>30</v>
      </c>
      <c r="D26" s="153" t="s">
        <v>16</v>
      </c>
      <c r="E26" s="153" t="s">
        <v>360</v>
      </c>
    </row>
    <row r="27" spans="1:5" ht="21" customHeight="1">
      <c r="A27" s="30"/>
      <c r="B27" s="155" t="s">
        <v>13</v>
      </c>
      <c r="C27" s="147"/>
      <c r="D27" s="146"/>
      <c r="E27" s="146"/>
    </row>
    <row r="28" spans="1:5" ht="19.5" customHeight="1">
      <c r="A28" s="30"/>
      <c r="B28" s="149" t="s">
        <v>19</v>
      </c>
      <c r="C28" s="150">
        <v>31</v>
      </c>
      <c r="D28" s="152" t="s">
        <v>16</v>
      </c>
      <c r="E28" s="152" t="s">
        <v>16</v>
      </c>
    </row>
    <row r="29" spans="1:5" ht="20.25" customHeight="1">
      <c r="A29" s="30"/>
      <c r="B29" s="149" t="s">
        <v>20</v>
      </c>
      <c r="C29" s="150">
        <v>32</v>
      </c>
      <c r="D29" s="152" t="s">
        <v>16</v>
      </c>
      <c r="E29" s="152" t="s">
        <v>360</v>
      </c>
    </row>
    <row r="30" spans="1:5" ht="18.75" customHeight="1">
      <c r="A30" s="30"/>
      <c r="B30" s="156" t="s">
        <v>33</v>
      </c>
      <c r="C30" s="157"/>
      <c r="D30" s="152" t="s">
        <v>16</v>
      </c>
      <c r="E30" s="152" t="s">
        <v>361</v>
      </c>
    </row>
    <row r="31" spans="1:5" ht="17.25" customHeight="1">
      <c r="A31" s="30"/>
      <c r="B31" s="158" t="s">
        <v>280</v>
      </c>
      <c r="C31" s="157"/>
      <c r="D31" s="152" t="s">
        <v>16</v>
      </c>
      <c r="E31" s="152" t="s">
        <v>361</v>
      </c>
    </row>
    <row r="32" spans="1:5" ht="30.75" customHeight="1">
      <c r="A32" s="30"/>
      <c r="B32" s="156" t="s">
        <v>21</v>
      </c>
      <c r="C32" s="157"/>
      <c r="D32" s="152" t="s">
        <v>16</v>
      </c>
      <c r="E32" s="152" t="s">
        <v>362</v>
      </c>
    </row>
    <row r="33" spans="1:5" ht="18" customHeight="1">
      <c r="A33" s="30"/>
      <c r="B33" s="158" t="s">
        <v>275</v>
      </c>
      <c r="C33" s="157"/>
      <c r="D33" s="152" t="s">
        <v>16</v>
      </c>
      <c r="E33" s="152" t="s">
        <v>363</v>
      </c>
    </row>
    <row r="34" spans="1:6" ht="17.25" customHeight="1">
      <c r="A34" s="30"/>
      <c r="B34" s="154" t="s">
        <v>22</v>
      </c>
      <c r="C34" s="144">
        <v>40</v>
      </c>
      <c r="D34" s="153" t="s">
        <v>250</v>
      </c>
      <c r="E34" s="145">
        <v>925.6</v>
      </c>
      <c r="F34" s="73"/>
    </row>
    <row r="35" spans="1:5" ht="14.25" customHeight="1">
      <c r="A35" s="30"/>
      <c r="B35" s="155" t="s">
        <v>13</v>
      </c>
      <c r="C35" s="147"/>
      <c r="D35" s="146"/>
      <c r="E35" s="146"/>
    </row>
    <row r="36" spans="1:5" ht="14.25" customHeight="1">
      <c r="A36" s="30"/>
      <c r="B36" s="149" t="s">
        <v>19</v>
      </c>
      <c r="C36" s="150">
        <v>41</v>
      </c>
      <c r="D36" s="152" t="s">
        <v>16</v>
      </c>
      <c r="E36" s="152" t="s">
        <v>16</v>
      </c>
    </row>
    <row r="37" spans="1:5" ht="18" customHeight="1">
      <c r="A37" s="30"/>
      <c r="B37" s="149" t="s">
        <v>20</v>
      </c>
      <c r="C37" s="150">
        <v>42</v>
      </c>
      <c r="D37" s="152" t="s">
        <v>250</v>
      </c>
      <c r="E37" s="151">
        <v>925.6</v>
      </c>
    </row>
    <row r="38" spans="1:5" ht="17.25" customHeight="1">
      <c r="A38" s="30"/>
      <c r="B38" s="156" t="s">
        <v>33</v>
      </c>
      <c r="C38" s="157"/>
      <c r="D38" s="152" t="s">
        <v>251</v>
      </c>
      <c r="E38" s="152" t="s">
        <v>16</v>
      </c>
    </row>
    <row r="39" spans="1:5" ht="21" customHeight="1">
      <c r="A39" s="30"/>
      <c r="B39" s="158" t="s">
        <v>241</v>
      </c>
      <c r="C39" s="157"/>
      <c r="D39" s="152" t="s">
        <v>245</v>
      </c>
      <c r="E39" s="152" t="s">
        <v>16</v>
      </c>
    </row>
    <row r="40" spans="1:5" ht="17.25" customHeight="1">
      <c r="A40" s="30"/>
      <c r="B40" s="158" t="s">
        <v>242</v>
      </c>
      <c r="C40" s="157"/>
      <c r="D40" s="152" t="s">
        <v>246</v>
      </c>
      <c r="E40" s="152" t="s">
        <v>16</v>
      </c>
    </row>
    <row r="41" spans="1:5" ht="16.5" customHeight="1">
      <c r="A41" s="30"/>
      <c r="B41" s="156" t="s">
        <v>21</v>
      </c>
      <c r="C41" s="157"/>
      <c r="D41" s="152" t="s">
        <v>252</v>
      </c>
      <c r="E41" s="151">
        <v>925.6</v>
      </c>
    </row>
    <row r="42" spans="1:5" ht="17.25" customHeight="1">
      <c r="A42" s="30"/>
      <c r="B42" s="149" t="s">
        <v>23</v>
      </c>
      <c r="C42" s="150">
        <v>43</v>
      </c>
      <c r="D42" s="152" t="s">
        <v>16</v>
      </c>
      <c r="E42" s="152" t="s">
        <v>16</v>
      </c>
    </row>
    <row r="43" spans="1:5" ht="28.5" customHeight="1">
      <c r="A43" s="30"/>
      <c r="B43" s="149" t="s">
        <v>24</v>
      </c>
      <c r="C43" s="150">
        <v>44</v>
      </c>
      <c r="D43" s="153" t="s">
        <v>16</v>
      </c>
      <c r="E43" s="153" t="s">
        <v>16</v>
      </c>
    </row>
    <row r="44" spans="1:5" ht="18" customHeight="1">
      <c r="A44" s="30"/>
      <c r="B44" s="154" t="s">
        <v>25</v>
      </c>
      <c r="C44" s="144">
        <v>50</v>
      </c>
      <c r="D44" s="153" t="s">
        <v>247</v>
      </c>
      <c r="E44" s="153" t="s">
        <v>364</v>
      </c>
    </row>
    <row r="45" spans="1:5" ht="18" customHeight="1">
      <c r="A45" s="30"/>
      <c r="B45" s="155" t="s">
        <v>13</v>
      </c>
      <c r="C45" s="147"/>
      <c r="D45" s="146"/>
      <c r="E45" s="146"/>
    </row>
    <row r="46" spans="1:5" ht="11.25">
      <c r="A46" s="30"/>
      <c r="B46" s="159" t="s">
        <v>26</v>
      </c>
      <c r="C46" s="150">
        <v>51</v>
      </c>
      <c r="D46" s="152" t="s">
        <v>248</v>
      </c>
      <c r="E46" s="152" t="s">
        <v>365</v>
      </c>
    </row>
    <row r="47" spans="1:5" ht="15" customHeight="1">
      <c r="A47" s="30"/>
      <c r="B47" s="158" t="s">
        <v>311</v>
      </c>
      <c r="C47" s="157"/>
      <c r="D47" s="202">
        <v>1866.57</v>
      </c>
      <c r="E47" s="152" t="s">
        <v>365</v>
      </c>
    </row>
    <row r="48" spans="1:5" ht="15" customHeight="1">
      <c r="A48" s="30"/>
      <c r="B48" s="159" t="s">
        <v>27</v>
      </c>
      <c r="C48" s="150">
        <v>52</v>
      </c>
      <c r="D48" s="152" t="s">
        <v>16</v>
      </c>
      <c r="E48" s="152" t="s">
        <v>16</v>
      </c>
    </row>
    <row r="49" spans="1:6" ht="13.5" customHeight="1">
      <c r="A49" s="30"/>
      <c r="B49" s="159" t="s">
        <v>28</v>
      </c>
      <c r="C49" s="150">
        <v>53</v>
      </c>
      <c r="D49" s="151">
        <v>387.82</v>
      </c>
      <c r="E49" s="151">
        <v>188.47</v>
      </c>
      <c r="F49" s="164"/>
    </row>
    <row r="50" spans="1:5" ht="19.5" customHeight="1">
      <c r="A50" s="30"/>
      <c r="B50" s="159" t="s">
        <v>29</v>
      </c>
      <c r="C50" s="150">
        <v>54</v>
      </c>
      <c r="D50" s="152" t="s">
        <v>16</v>
      </c>
      <c r="E50" s="152" t="s">
        <v>16</v>
      </c>
    </row>
    <row r="51" spans="1:5" ht="13.5" customHeight="1">
      <c r="A51" s="30"/>
      <c r="B51" s="140" t="s">
        <v>30</v>
      </c>
      <c r="C51" s="150">
        <v>60</v>
      </c>
      <c r="D51" s="153" t="s">
        <v>16</v>
      </c>
      <c r="E51" s="153" t="s">
        <v>16</v>
      </c>
    </row>
    <row r="52" spans="1:5" ht="24" customHeight="1">
      <c r="A52" s="30"/>
      <c r="B52" s="154" t="s">
        <v>31</v>
      </c>
      <c r="C52" s="144">
        <v>70</v>
      </c>
      <c r="D52" s="153" t="s">
        <v>267</v>
      </c>
      <c r="E52" s="153" t="s">
        <v>366</v>
      </c>
    </row>
    <row r="53" spans="1:5" ht="13.5" customHeight="1">
      <c r="A53" s="30"/>
      <c r="B53" s="155" t="s">
        <v>13</v>
      </c>
      <c r="C53" s="147"/>
      <c r="D53" s="146"/>
      <c r="E53" s="146"/>
    </row>
    <row r="54" spans="1:5" ht="12.75" customHeight="1">
      <c r="A54" s="30"/>
      <c r="B54" s="140" t="s">
        <v>32</v>
      </c>
      <c r="C54" s="150">
        <v>71</v>
      </c>
      <c r="D54" s="153" t="s">
        <v>16</v>
      </c>
      <c r="E54" s="153" t="s">
        <v>16</v>
      </c>
    </row>
    <row r="55" spans="1:5" ht="12.75" customHeight="1">
      <c r="A55" s="30"/>
      <c r="B55" s="140" t="s">
        <v>34</v>
      </c>
      <c r="C55" s="150">
        <v>72</v>
      </c>
      <c r="D55" s="153" t="s">
        <v>16</v>
      </c>
      <c r="E55" s="153" t="s">
        <v>16</v>
      </c>
    </row>
    <row r="56" spans="1:5" ht="25.5" customHeight="1">
      <c r="A56" s="30"/>
      <c r="B56" s="140" t="s">
        <v>35</v>
      </c>
      <c r="C56" s="150">
        <v>73</v>
      </c>
      <c r="D56" s="153" t="s">
        <v>16</v>
      </c>
      <c r="E56" s="153" t="s">
        <v>16</v>
      </c>
    </row>
    <row r="57" spans="1:5" ht="13.5" customHeight="1">
      <c r="A57" s="30"/>
      <c r="B57" s="140" t="s">
        <v>36</v>
      </c>
      <c r="C57" s="150">
        <v>74</v>
      </c>
      <c r="D57" s="153" t="s">
        <v>16</v>
      </c>
      <c r="E57" s="153" t="s">
        <v>16</v>
      </c>
    </row>
    <row r="58" spans="1:5" ht="13.5" customHeight="1">
      <c r="A58" s="30"/>
      <c r="B58" s="140" t="s">
        <v>37</v>
      </c>
      <c r="C58" s="150">
        <v>80</v>
      </c>
      <c r="D58" s="152" t="s">
        <v>16</v>
      </c>
      <c r="E58" s="152" t="s">
        <v>16</v>
      </c>
    </row>
    <row r="59" spans="1:5" ht="13.5" customHeight="1">
      <c r="A59" s="30"/>
      <c r="B59" s="154" t="s">
        <v>38</v>
      </c>
      <c r="C59" s="144">
        <v>90</v>
      </c>
      <c r="D59" s="153" t="s">
        <v>16</v>
      </c>
      <c r="E59" s="153" t="s">
        <v>16</v>
      </c>
    </row>
    <row r="60" spans="1:5" ht="13.5" customHeight="1">
      <c r="A60" s="30"/>
      <c r="B60" s="155" t="s">
        <v>13</v>
      </c>
      <c r="C60" s="147"/>
      <c r="D60" s="146"/>
      <c r="E60" s="146"/>
    </row>
    <row r="61" spans="1:5" ht="15.75" customHeight="1">
      <c r="A61" s="30"/>
      <c r="B61" s="140" t="s">
        <v>39</v>
      </c>
      <c r="C61" s="150">
        <v>91</v>
      </c>
      <c r="D61" s="153" t="s">
        <v>16</v>
      </c>
      <c r="E61" s="153" t="s">
        <v>16</v>
      </c>
    </row>
    <row r="62" spans="1:5" ht="18" customHeight="1">
      <c r="A62" s="30"/>
      <c r="B62" s="140" t="s">
        <v>40</v>
      </c>
      <c r="C62" s="150">
        <v>92</v>
      </c>
      <c r="D62" s="153" t="s">
        <v>16</v>
      </c>
      <c r="E62" s="153" t="s">
        <v>16</v>
      </c>
    </row>
    <row r="63" spans="2:5" ht="14.25" customHeight="1">
      <c r="B63" s="140" t="s">
        <v>41</v>
      </c>
      <c r="C63" s="150">
        <v>93</v>
      </c>
      <c r="D63" s="153" t="s">
        <v>16</v>
      </c>
      <c r="E63" s="153" t="s">
        <v>16</v>
      </c>
    </row>
    <row r="64" spans="2:5" ht="14.25" customHeight="1">
      <c r="B64" s="140" t="s">
        <v>42</v>
      </c>
      <c r="C64" s="150">
        <v>94</v>
      </c>
      <c r="D64" s="153" t="s">
        <v>16</v>
      </c>
      <c r="E64" s="153" t="s">
        <v>16</v>
      </c>
    </row>
    <row r="65" spans="2:5" ht="14.25" customHeight="1">
      <c r="B65" s="159" t="s">
        <v>43</v>
      </c>
      <c r="C65" s="150">
        <v>95</v>
      </c>
      <c r="D65" s="153" t="s">
        <v>16</v>
      </c>
      <c r="E65" s="153" t="s">
        <v>16</v>
      </c>
    </row>
    <row r="66" spans="2:5" ht="29.25" customHeight="1">
      <c r="B66" s="160" t="s">
        <v>44</v>
      </c>
      <c r="C66" s="161">
        <v>100</v>
      </c>
      <c r="D66" s="162" t="s">
        <v>249</v>
      </c>
      <c r="E66" s="162" t="s">
        <v>367</v>
      </c>
    </row>
    <row r="67" spans="2:5" ht="53.25" customHeight="1">
      <c r="B67" s="140" t="s">
        <v>45</v>
      </c>
      <c r="C67" s="157"/>
      <c r="D67" s="149"/>
      <c r="E67" s="149"/>
    </row>
    <row r="68" spans="2:5" ht="36.75" customHeight="1">
      <c r="B68" s="140" t="s">
        <v>46</v>
      </c>
      <c r="C68" s="161">
        <v>110</v>
      </c>
      <c r="D68" s="145">
        <v>140.4</v>
      </c>
      <c r="E68" s="145">
        <v>99.6</v>
      </c>
    </row>
    <row r="69" spans="2:5" ht="36" customHeight="1">
      <c r="B69" s="140" t="s">
        <v>47</v>
      </c>
      <c r="C69" s="161">
        <v>120</v>
      </c>
      <c r="D69" s="145">
        <v>434.03</v>
      </c>
      <c r="E69" s="145">
        <v>311.73</v>
      </c>
    </row>
    <row r="70" spans="2:5" ht="21.75" customHeight="1">
      <c r="B70" s="140" t="s">
        <v>48</v>
      </c>
      <c r="C70" s="161">
        <v>130</v>
      </c>
      <c r="D70" s="153" t="s">
        <v>268</v>
      </c>
      <c r="E70" s="153" t="s">
        <v>368</v>
      </c>
    </row>
    <row r="71" spans="2:5" ht="24.75" customHeight="1">
      <c r="B71" s="160" t="s">
        <v>243</v>
      </c>
      <c r="C71" s="161">
        <v>140</v>
      </c>
      <c r="D71" s="163" t="s">
        <v>249</v>
      </c>
      <c r="E71" s="163" t="s">
        <v>367</v>
      </c>
    </row>
    <row r="72" spans="2:3" ht="49.5" customHeight="1">
      <c r="B72" s="81" t="s">
        <v>49</v>
      </c>
      <c r="C72" s="82" t="s">
        <v>224</v>
      </c>
    </row>
    <row r="73" spans="2:4" ht="12">
      <c r="B73" s="83"/>
      <c r="C73" s="84"/>
      <c r="D73" s="83"/>
    </row>
    <row r="74" spans="2:4" ht="12">
      <c r="B74" s="83"/>
      <c r="C74" s="84"/>
      <c r="D74" s="83"/>
    </row>
    <row r="75" spans="2:4" ht="12">
      <c r="B75" s="83"/>
      <c r="C75" s="84"/>
      <c r="D75" s="83"/>
    </row>
    <row r="76" spans="2:4" ht="12">
      <c r="B76" s="81" t="s">
        <v>173</v>
      </c>
      <c r="C76" s="82" t="s">
        <v>221</v>
      </c>
      <c r="D76" s="83"/>
    </row>
    <row r="77" spans="2:4" ht="12">
      <c r="B77" s="83"/>
      <c r="C77" s="84"/>
      <c r="D77" s="83"/>
    </row>
    <row r="78" spans="2:4" ht="12">
      <c r="B78" s="83"/>
      <c r="C78" s="84"/>
      <c r="D78" s="83"/>
    </row>
    <row r="79" spans="2:4" ht="12">
      <c r="B79" s="83"/>
      <c r="C79" s="84"/>
      <c r="D79" s="83"/>
    </row>
    <row r="80" spans="2:4" ht="12">
      <c r="B80" s="81" t="s">
        <v>206</v>
      </c>
      <c r="C80" s="82" t="s">
        <v>207</v>
      </c>
      <c r="D80" s="83"/>
    </row>
    <row r="81" spans="2:4" ht="12">
      <c r="B81" s="83"/>
      <c r="C81" s="84"/>
      <c r="D81" s="83"/>
    </row>
    <row r="82" spans="2:4" ht="12">
      <c r="B82" s="83"/>
      <c r="C82" s="84"/>
      <c r="D82" s="83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2014-10-08T11:13:19Z</cp:lastPrinted>
  <dcterms:created xsi:type="dcterms:W3CDTF">2008-07-10T07:01:31Z</dcterms:created>
  <dcterms:modified xsi:type="dcterms:W3CDTF">2014-10-09T12:00:21Z</dcterms:modified>
  <cp:category/>
  <cp:version/>
  <cp:contentType/>
  <cp:contentStatus/>
  <cp:revision>1</cp:revision>
</cp:coreProperties>
</file>