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tabRatio="672" activeTab="3"/>
  </bookViews>
  <sheets>
    <sheet name="СЧА" sheetId="1" r:id="rId1"/>
    <sheet name="Владельцы" sheetId="2" r:id="rId2"/>
    <sheet name="Изменение" sheetId="3" r:id="rId3"/>
    <sheet name="ССА 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<sst xmlns="http://schemas.openxmlformats.org/spreadsheetml/2006/main" count="781" uniqueCount="389">
  <si>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</si>
  <si>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</si>
  <si>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</si>
  <si>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</si>
  <si>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</si>
  <si>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</si>
  <si>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</si>
  <si>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</si>
  <si>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</si>
  <si>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</si>
  <si>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</si>
  <si>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</si>
  <si>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</si>
  <si>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</si>
  <si>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</si>
  <si>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</si>
  <si>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</si>
  <si>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</si>
  <si>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</si>
  <si>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</si>
  <si>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</si>
  <si>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</si>
  <si>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</si>
  <si>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</si>
  <si>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</si>
  <si>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</si>
  <si>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</si>
  <si>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</si>
  <si>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</si>
  <si>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</si>
  <si>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</si>
  <si>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</si>
  <si>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</si>
  <si>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</si>
  <si>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</si>
  <si>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</si>
  <si>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</si>
  <si>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</si>
  <si>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</si>
  <si>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</si>
  <si>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</si>
  <si>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</si>
  <si>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</si>
  <si>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</si>
  <si>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</si>
  <si>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</si>
  <si>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</si>
  <si>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</si>
  <si>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</si>
  <si>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</si>
  <si>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</si>
  <si>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</si>
  <si>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</si>
  <si>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</si>
  <si>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</si>
  <si>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</si>
  <si>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</si>
  <si>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</si>
  <si>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</si>
  <si>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</si>
  <si>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</si>
  <si>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</si>
  <si>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</si>
  <si>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</si>
  <si>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</si>
  <si>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</si>
  <si>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</si>
  <si>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</si>
  <si>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</si>
  <si>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</si>
  <si>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</si>
  <si>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</si>
  <si>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</si>
  <si>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</si>
  <si>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</si>
  <si>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</si>
  <si>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</si>
  <si>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</si>
  <si>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</si>
  <si>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</si>
  <si>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</si>
  <si>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</si>
  <si>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</si>
  <si>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</si>
  <si>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</si>
  <si>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</si>
  <si>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</si>
  <si>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</si>
  <si>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</si>
  <si>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</si>
  <si>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</si>
  <si>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</si>
  <si>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</si>
  <si>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</si>
  <si>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</si>
  <si>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</si>
  <si>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</si>
  <si>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</si>
  <si>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</si>
  <si>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</si>
  <si>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</si>
  <si>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</si>
  <si>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</si>
  <si>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</si>
  <si>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</si>
  <si>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</si>
  <si>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</si>
  <si>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Приложение 3</t>
  </si>
  <si>
    <t>Справка</t>
  </si>
  <si>
    <t>Денежные средства на банковских счетах, всего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</si>
  <si>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</si>
  <si>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</si>
  <si>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</si>
  <si>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</si>
  <si>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</si>
  <si>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</si>
  <si>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</si>
  <si>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</si>
  <si>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</si>
  <si>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</si>
  <si>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</si>
  <si>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</si>
  <si>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</si>
  <si>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</si>
  <si>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</si>
  <si>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</si>
  <si>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</si>
  <si>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</si>
  <si>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</si>
  <si>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</si>
  <si>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</si>
  <si>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</si>
  <si>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</si>
  <si>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</si>
  <si>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</si>
  <si>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</si>
  <si>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</si>
  <si>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</si>
  <si>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</si>
  <si>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</si>
  <si>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</si>
  <si>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</si>
  <si>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</si>
  <si>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</si>
  <si>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</si>
  <si>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</si>
  <si>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</si>
  <si>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</si>
  <si>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</si>
  <si>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</si>
  <si>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</si>
  <si>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</si>
  <si>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</si>
  <si>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</si>
  <si>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</si>
  <si>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</si>
  <si>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</si>
  <si>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</si>
  <si>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</si>
  <si>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</si>
  <si>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</si>
  <si>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</si>
  <si>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</si>
  <si>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</si>
  <si>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</si>
  <si>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</si>
  <si>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</si>
  <si>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</si>
  <si>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</si>
  <si>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</si>
  <si>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</si>
  <si>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</si>
  <si>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</si>
  <si>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</si>
  <si>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</si>
  <si>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</si>
  <si>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</si>
  <si>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</si>
  <si>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</si>
  <si>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</si>
  <si>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</si>
  <si>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</si>
  <si>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</si>
  <si>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</si>
  <si>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</si>
  <si>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</si>
  <si>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</si>
  <si>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</si>
  <si>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</si>
  <si>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</si>
  <si>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</si>
  <si>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</si>
  <si>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</si>
  <si>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150</t>
  </si>
  <si>
    <t>160</t>
  </si>
  <si>
    <t>170</t>
  </si>
  <si>
    <t>171</t>
  </si>
  <si>
    <t>180</t>
  </si>
  <si>
    <t>190</t>
  </si>
  <si>
    <t>(в тыс, руб,)</t>
  </si>
  <si>
    <t>Уполномоченный представитель ЗАО "ПРСД"</t>
  </si>
  <si>
    <t xml:space="preserve">___________________________ 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</si>
  <si>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</si>
  <si>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</si>
  <si>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</si>
  <si>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</si>
  <si>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</si>
  <si>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</si>
  <si>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</si>
  <si>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</si>
  <si>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</si>
  <si>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</si>
  <si>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</si>
  <si>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</si>
  <si>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</si>
  <si>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Главный бухгалтер</t>
  </si>
  <si>
    <t xml:space="preserve"> Стародубцева О.Ю.</t>
  </si>
  <si>
    <t xml:space="preserve"> </t>
  </si>
  <si>
    <t xml:space="preserve">Правила доверительного управления паевым инвестиционным фондом № 2004-94173468 зарегистрированы 09.12.2010 ФСФР </t>
  </si>
  <si>
    <t xml:space="preserve">Правила доверительного управления паевым инвестиционным фондом № 2004-94173468   зарегистрированы 09.12.2010 ФСФР </t>
  </si>
  <si>
    <t xml:space="preserve">ОТЧЕТ
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</si>
  <si>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</si>
  <si>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Вид имущества</t>
  </si>
  <si>
    <t>Открытый  паевой инвестиционный фонд фондов «ПРОМСВЯЗЬ-Глобальные фонды».</t>
  </si>
  <si>
    <t>Открытый  паевой инвестиционный фонд фондов «ПРОМСВЯЗЬ-Глобальные фонды»</t>
  </si>
  <si>
    <t>Открытый паевой инвестиционный фонд  фондов «ПРОМСВЯЗЬ-Глобальные фонды».</t>
  </si>
  <si>
    <t>Открытый паевой инвестиционный фонд  фондов«ПРОМСВЯЗЬ-Глобальные фонды».</t>
  </si>
  <si>
    <t>Итого обязательства: (строки 110 + 120 + 130)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</si>
  <si>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</si>
  <si>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</si>
  <si>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</si>
  <si>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</si>
  <si>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</si>
  <si>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</si>
  <si>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</si>
  <si>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</si>
  <si>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</si>
  <si>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</si>
  <si>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</si>
  <si>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</si>
  <si>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</si>
  <si>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Имущество, составляющее паевой инвестиционный фонд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</si>
  <si>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</si>
  <si>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</si>
  <si>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</si>
  <si>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</si>
  <si>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</si>
  <si>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</si>
  <si>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</si>
  <si>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</si>
  <si>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</si>
  <si>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</si>
  <si>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</si>
  <si>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</si>
  <si>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</si>
  <si>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</si>
  <si>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</si>
  <si>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</si>
  <si>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</si>
  <si>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</si>
  <si>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</si>
  <si>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</si>
  <si>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</si>
  <si>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</si>
  <si>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</si>
  <si>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</si>
  <si>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Итого активов: (строки 100 + 200 + 300 + 400 + 500 + 600 + 700 + 800 + 900 + 1000 + 1100 + 1200)</t>
  </si>
  <si>
    <t>Вид активов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</si>
  <si>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</si>
  <si>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</si>
  <si>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</si>
  <si>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Сумма денежных средств или стоимость иного имущества</t>
  </si>
  <si>
    <t>2. Несоблюдение требований к структуре активов</t>
  </si>
  <si>
    <t>2.2. Несоблюдение ограничений, установленных в процентах от количества размещенных</t>
  </si>
  <si>
    <t>16.06.2014</t>
  </si>
  <si>
    <t>Превышение нормативного процентного значения, установленного для оценочной стоимости иностранных ценных бумаг, не допущенных к торгам российскими организаторами торговли на рынке ценных бумаг</t>
  </si>
  <si>
    <t>ISHARES MSCI EAFE INDEX FUND ПАИ Рег.№ US4642874659 - 8.2069%;ISHARES MSCI EMU ETF ПАИ Рег.№ US4642866085 - 9.2732%  ISHARES MSCI GERMANY ETF ПАИ Рег.№ US4642868065 - 8.2083%;ISHARES MSCI JAPAN INDEX FUND ПАИ Рег.№ US4642868487 - 9.9219%;SPDR EURO STOXX 50 ETF ПАИ Рег.№ US78463X2027 - 14.0737%;VANGUARD FTSE DEVELOPED MARKETS ПАИ Рег.№ US9219438580 - 22.1436%;</t>
  </si>
  <si>
    <t>27.06.2014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</si>
  <si>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</si>
  <si>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>Превышение нормативного процентного значения, установленного для оценочной стоимости ценных бумаг одного эмитента (инвестиционного фонда, ипотечного покрытия), входящих в имущество Фонда</t>
  </si>
  <si>
    <t xml:space="preserve">SPDR S AND P 500 ETF TRUST ПАИ Рег.№ US78462F1030 </t>
  </si>
  <si>
    <t>17.10.2014</t>
  </si>
  <si>
    <t>24.10.2014</t>
  </si>
  <si>
    <t xml:space="preserve">HEALTH CARE SELECT SECTOR SPDR ПАИ Рег.№ US81369Y2090 
ISHARES FTSE CHINA 25 INDEX FUND ПАИ Рег.№ US4642871846 
ISHARES MSCI EAFE INDEX FUND ПАИ Рег.№ US4642874659 
ISHARES MSCI EMU ETF ПАИ Рег.№ US4642866085 
ISHARES MSCI JAPAN INDEX FUND ПАИ Рег.№ US4642868487 
MATERIALS SELECT SECTOR SPDR FUND ПАИ Рег.№ US81369Y1001 
SPDR S AND P 500 ETF TRUST ПАИ Рег.№ US78462F1030 
VANGUARD FTSE DEVELOPED MARKETS ПАИ Рег.№ US9219438580 
VANGUARD MATERIALS ETF ПАИ Рег.№ US92204A8018 </t>
  </si>
  <si>
    <t>29.10.2014</t>
  </si>
  <si>
    <t>05.11.2014</t>
  </si>
  <si>
    <t>34 856 905,51</t>
  </si>
  <si>
    <t>9 791,13</t>
  </si>
  <si>
    <t>1 789,40</t>
  </si>
  <si>
    <t>8 001,73</t>
  </si>
  <si>
    <t>1 925,03</t>
  </si>
  <si>
    <t>2 365,50</t>
  </si>
  <si>
    <t>24 843,42</t>
  </si>
  <si>
    <t>35 725,05</t>
  </si>
  <si>
    <t xml:space="preserve">CONSUMER STAPLES SELECT SECTOR SPDR FUND ПАИ Рег.№ US81369Y3080 
GUGGENHEIM S AND P 500 EQUAL WEIGHT ETF ПАИ Рег.№ US78355W1062
HEALTH CARE SELECT SECTOR SPDR ПАИ Рег.№ US81369Y2090 
ISHARES FTSE CHINA 25 INDEX FUND ПАИ Рег.№ US4642871846 
ISHARES MSCI GERMANY ETF ПАИ Рег.№ US4642868065 
ISHARES MSCI JAPAN INDEX FUND ПАИ Рег.№ US4642868487
SPDR GOLD TRUST ПАИ Рег.№ US78463V1070 
SPDR S AND P 500 ETF TRUST ПАИ Рег.№ US78462F1030 </t>
  </si>
  <si>
    <t>13.01.2015</t>
  </si>
  <si>
    <t>23.01.2015</t>
  </si>
  <si>
    <t xml:space="preserve">GUGGENHEIM S AND P 500 EQUAL WEIGHT ETF ПАИ Рег.№ US78355W1062
HEALTH CARE SELECT SECTOR SPDR ПАИ Рег.№ US81369Y2090
ISHARES MSCI EMERGING MKTS INDEX ПАИ Рег.№ US4642872349
ISHARES MSCI GERMANY ETF ПАИ Рег.№ US4642868065
ISHARES MSCI JAPAN INDEX FUND ПАИ Рег.№ US4642868487
SPDR GOLD TRUST ПАИ Рег.№ US78463V1070
SPDR S AND P 500 ETF TRUST ПАИ Рег.№ US78462F1030 </t>
  </si>
  <si>
    <t>27.01.2015</t>
  </si>
  <si>
    <t>34 856,91</t>
  </si>
  <si>
    <t>05.02.2015</t>
  </si>
  <si>
    <t>GUGGENHEIM S AND P 500 EQUAL WEIGHT ETF ПАИ Рег.№ US78355W1062
HEALTH CARE SELECT SECTOR SPDR ПАИ Рег.№ US81369Y2090
ISHARES MSCI EMERGING MKTS INDEX ПАИ Рег.№ US4642872349
ISHARES MSCI GERMANY ETF ПАИ Рег.№ US4642868065
ISHARES MSCI JAPAN INDEX FUND ПАИ Рег.№ US4642868487
SPDR GOLD TRUST ПАИ Рег.№ US78463V1070
SPDR S AND P 500 ETF TRUST ПАИ Рег.№ US78462F1030                                                                   ENERGY SELECT SECTOR SPDR FUND ПАИ Рег.№ US81369Y5069</t>
  </si>
  <si>
    <t>09.02.2015</t>
  </si>
  <si>
    <t>10.02.2015</t>
  </si>
  <si>
    <t>Ищенко А.В.</t>
  </si>
  <si>
    <t>Ищенко А. В.</t>
  </si>
  <si>
    <t xml:space="preserve">_________________________ </t>
  </si>
  <si>
    <t>_________________________ Ищенко А.В.</t>
  </si>
  <si>
    <t>А.В. Ищенко</t>
  </si>
  <si>
    <t xml:space="preserve">ВЫМПЕЛКОМ-ИНВЕСТ [006] Рег.№ 4-06-36281-R 
ГАЗПРОМ КАПИТАЛ [006] Рег.№ 4-06-36400-R
ГАЗПРОМБАНК [009] Рег.№ 4B020900354B 
ПРОМСВЯЗЬБАНК [011] Рег.№ 41103251B </t>
  </si>
  <si>
    <t>15.06.2015</t>
  </si>
  <si>
    <t>16.06.2015</t>
  </si>
  <si>
    <t>_____________________ Стародубцева О.Ю.</t>
  </si>
  <si>
    <t>_________________________  Стародубцева О.Ю.</t>
  </si>
  <si>
    <t>О.Ю. Стародубцева</t>
  </si>
  <si>
    <t>__________________  Стародубцева О.Ю.</t>
  </si>
  <si>
    <t>Облигация корпоративная, ПАО "ФСК ЕЭС", рег. номер 4B02-01-65018-D, дата погашения: 21.10.2015</t>
  </si>
  <si>
    <t>Облигация государственная РФ, МИНФИН РОССИИ, рег. номер 25077RMFS, дата погашения: 20.01.2016</t>
  </si>
  <si>
    <t>Облигация государственная РФ, МИНФИН РОССИИ, рег. номер 25079RMFS, дата погашения: 03.06.2015</t>
  </si>
  <si>
    <t>136 555,36</t>
  </si>
  <si>
    <t>Облигация государственная РФ, МИНФИН РОССИИ, рег. номер 26205RMFS, дата погашения: 14.04.2021</t>
  </si>
  <si>
    <t>Облигация государственная РФ, МИНФИН РОССИИ, рег. номер 26207RMFS, дата погашения: 03.02.2027</t>
  </si>
  <si>
    <t>Облигация государственная РФ, МИНФИН РОССИИ, рег. номер 24018RMFS, дата погашения: 27.12.2017</t>
  </si>
  <si>
    <t>Облигация государственная РФ, МИНФИН РОССИИ, рег. номер 25081RMFS, дата погашения: 31.01.2018</t>
  </si>
  <si>
    <t>Облигация государственная РФ, МИНФИН РОССИИ, рег. номер 26204RMFS, дата погашения: 15.03.2018</t>
  </si>
  <si>
    <t>Облигация корпоративная, ПАО АНК "БАШНЕФТЬ", рег. номер 4-04-00013-A, дата погашения: 04.02.2022</t>
  </si>
  <si>
    <t>Облигация корпоративная, БАНК ВТБ (ПАО), рег. номер 40501000B, дата погашения: 06.07.2016</t>
  </si>
  <si>
    <t>Облигация корпоративная, ПАО "ПРОМСВЯЗЬБАНК", рег. номер 4B020603251B, дата погашения: 02.10.2019</t>
  </si>
  <si>
    <t>Облигация корпоративная, АО "РОССЕЛЬХОЗБАНК", рег. номер 41503349B, дата погашения: 26.10.2021</t>
  </si>
  <si>
    <t>Облигация корпоративная, БАНК ГПБ (АО), рег. номер 4B020900354B, дата погашения: 27.06.2017</t>
  </si>
  <si>
    <t>Облигация корпоративная, ООО "ФОЛЬКСВАГЕН БАНК РУС", рег. номер 40703500B, дата погашения: 29.06.2019</t>
  </si>
  <si>
    <t>Облигация корпоративная, ООО "ГАЗПРОМ КАПИТАЛ", рег. номер 4-06-36400-R, дата погашения: 18.02.2016</t>
  </si>
  <si>
    <t>Облигация корпоративная, ПАО "ПРОМСВЯЗЬБАНК", рег. номер 41103251B, дата погашения: 01.02.2018</t>
  </si>
  <si>
    <t>ПАО "ПРОМСВЯЗЬБАНК" расчетный счет: 40701810410360016166</t>
  </si>
  <si>
    <t>Облигация корпоративная, ПАО "МТС", рег. номер 4-07-04715-A, дата погашения: 07.11.2017</t>
  </si>
  <si>
    <t>Облигация государственная РФ, МИНФИН РОССИИ, рег. номер 26215RMFS, дата погашения: 16.08.2023</t>
  </si>
  <si>
    <t>161 760,21</t>
  </si>
  <si>
    <t>158 942,27</t>
  </si>
  <si>
    <t>Местоположение УК:  123242, Москва г, Капранова пер, дом № 3, стр.2</t>
  </si>
  <si>
    <t>Лицензия ФКЦБ России № 21-000-1-00096 от 20.12.2002. Местоположение УК: 123242, Москва г, Капранова пер, дом № 3, стр.2</t>
  </si>
  <si>
    <t>Лицензия ФКЦБ России № 21-000-1-00096 от 20.12.2002. Местоположение УК:  123242, Москва г, Капранова пер, дом № 3, стр.2</t>
  </si>
  <si>
    <t>Лицензия ФКЦБ России № 21-000-1-00096 от 20.12.2002, Место нахождения управляющей компании:  123242, Москва г, Капранова пер, дом № 3, стр.2</t>
  </si>
  <si>
    <t>Дата определения стоимости чистых активов 31.12.2015 (по состоянию на 20:00 МСК)</t>
  </si>
  <si>
    <t>Сумма (оценочная стоимость) на 31.12.2015 (указывается текущая дата составления справки)</t>
  </si>
  <si>
    <t>Сумма (оценочная стоимость) на 30.12.2015 (указывается предыдущая дата составления справки)</t>
  </si>
  <si>
    <t>924 281.30</t>
  </si>
  <si>
    <t>974 033.71</t>
  </si>
  <si>
    <t>28 303 568.76</t>
  </si>
  <si>
    <t>22 049 008.00</t>
  </si>
  <si>
    <t>106 778 618.80</t>
  </si>
  <si>
    <t>107 467 181.28</t>
  </si>
  <si>
    <t>5 622 784.73</t>
  </si>
  <si>
    <t>5 613 150.78</t>
  </si>
  <si>
    <t>4 059 504.34</t>
  </si>
  <si>
    <t>4 063 653.73</t>
  </si>
  <si>
    <t>1 563 280.39</t>
  </si>
  <si>
    <t>1 549 497.05</t>
  </si>
  <si>
    <t>163 678 261.59</t>
  </si>
  <si>
    <t>164 406 942.53</t>
  </si>
  <si>
    <t>668 520.73</t>
  </si>
  <si>
    <t>204 704.65</t>
  </si>
  <si>
    <t>1 141 013.74</t>
  </si>
  <si>
    <t>1 621 199.32</t>
  </si>
  <si>
    <t>1 809 534.47</t>
  </si>
  <si>
    <t>1 825 903.97</t>
  </si>
  <si>
    <t>161 868 727.12</t>
  </si>
  <si>
    <t>162 581 038.56</t>
  </si>
  <si>
    <t>1 332.49</t>
  </si>
  <si>
    <t>1 338.35</t>
  </si>
  <si>
    <t>о владельцах инвестиционных паев паевого инвестиционного фонда 31.12.2015</t>
  </si>
  <si>
    <t>на 31.12.2015</t>
  </si>
  <si>
    <t>146 131 014,18</t>
  </si>
  <si>
    <t>32 717 010,15</t>
  </si>
  <si>
    <t>13 597 817,58</t>
  </si>
  <si>
    <t>161 868 727,12</t>
  </si>
  <si>
    <t>о приросте (об уменьшении) стоимости имущества на 31.12.2015г.</t>
  </si>
  <si>
    <t>50 352,58</t>
  </si>
  <si>
    <t>10 567,05</t>
  </si>
  <si>
    <t>39 785,52</t>
  </si>
  <si>
    <t>5 622,78</t>
  </si>
  <si>
    <t>4 059,50</t>
  </si>
  <si>
    <t>1 563,28</t>
  </si>
  <si>
    <t>106 778,62</t>
  </si>
  <si>
    <t>163 678,26</t>
  </si>
  <si>
    <t>1 141,01</t>
  </si>
  <si>
    <t>161 868,73</t>
  </si>
  <si>
    <t>составляющего паевой инвестиционный фонд на 31.12.2015г.</t>
  </si>
  <si>
    <t>Справка о несоблюдении требований к составу и структуре активов на 31.12.2015г.</t>
  </si>
  <si>
    <t xml:space="preserve"> о стоимости активов на 31.12.2015г.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</si>
</sst>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000"/>
    <numFmt numFmtId="174" formatCode="0.0"/>
    <numFmt numFmtId="175" formatCode="0.000"/>
    <numFmt numFmtId="176" formatCode="#,##0.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d\ mmmm\ yyyy\ &quot;г.&quot;"/>
    <numFmt numFmtId="183" formatCode="0.000000"/>
    <numFmt numFmtId="184" formatCode="0.00;[Red]\-0.00"/>
    <numFmt numFmtId="185" formatCode="0.0;[Red]\-0.0"/>
    <numFmt numFmtId="186" formatCode="#,##0.00_ ;\-#,##0.00\ "/>
    <numFmt numFmtId="187" formatCode="#,##0.00&quot;р.&quot;"/>
    <numFmt numFmtId="188" formatCode="#,##0_ ;\-#,##0\ "/>
    <numFmt numFmtId="189" formatCode="#,##0.0_ ;\-#,##0.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"/>
    <numFmt numFmtId="195" formatCode="#,##0.000"/>
    <numFmt numFmtId="196" formatCode="#,##0.0000"/>
    <numFmt numFmtId="197" formatCode="#,##0.000000"/>
    <numFmt numFmtId="198" formatCode="#,##0.0000000"/>
    <numFmt numFmtId="199" formatCode="#,##0.00_р_."/>
  </numFmts>
  <fonts count="56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7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285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8" applyFont="1">
      <alignment/>
      <protection/>
    </xf>
    <xf numFmtId="0" fontId="9" fillId="0" borderId="0" xfId="58" applyFont="1">
      <alignment/>
      <protection/>
    </xf>
    <xf numFmtId="0" fontId="9" fillId="0" borderId="0" xfId="58" applyFont="1" applyBorder="1">
      <alignment/>
      <protection/>
    </xf>
    <xf numFmtId="0" fontId="11" fillId="0" borderId="0" xfId="58" applyFont="1">
      <alignment/>
      <protection/>
    </xf>
    <xf numFmtId="0" fontId="7" fillId="0" borderId="0" xfId="58" applyFont="1" applyAlignment="1">
      <alignment/>
      <protection/>
    </xf>
    <xf numFmtId="0" fontId="9" fillId="0" borderId="0" xfId="58" applyFont="1" applyBorder="1" applyAlignment="1">
      <alignment horizontal="left"/>
      <protection/>
    </xf>
    <xf numFmtId="0" fontId="9" fillId="0" borderId="0" xfId="58" applyFont="1" applyAlignment="1">
      <alignment wrapText="1"/>
      <protection/>
    </xf>
    <xf numFmtId="0" fontId="7" fillId="0" borderId="0" xfId="58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72" fontId="13" fillId="0" borderId="11" xfId="0" applyNumberFormat="1" applyFont="1" applyBorder="1" applyAlignment="1">
      <alignment horizontal="center" vertical="top"/>
    </xf>
    <xf numFmtId="172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76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13" fillId="0" borderId="10" xfId="0" applyNumberFormat="1" applyFont="1" applyBorder="1" applyAlignment="1">
      <alignment horizontal="right" vertical="top"/>
    </xf>
    <xf numFmtId="0" fontId="0" fillId="0" borderId="0" xfId="60">
      <alignment/>
      <protection/>
    </xf>
    <xf numFmtId="0" fontId="4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60" applyNumberFormat="1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5" fillId="0" borderId="0" xfId="0" applyFont="1" applyAlignment="1">
      <alignment horizontal="left"/>
    </xf>
    <xf numFmtId="0" fontId="0" fillId="0" borderId="0" xfId="54" applyAlignment="1">
      <alignment/>
      <protection/>
    </xf>
    <xf numFmtId="0" fontId="3" fillId="0" borderId="0" xfId="54" applyNumberFormat="1" applyFont="1" applyAlignment="1">
      <alignment horizontal="left"/>
      <protection/>
    </xf>
    <xf numFmtId="0" fontId="0" fillId="0" borderId="0" xfId="54" applyAlignment="1">
      <alignment horizontal="left"/>
      <protection/>
    </xf>
    <xf numFmtId="0" fontId="0" fillId="0" borderId="0" xfId="0" applyNumberFormat="1" applyAlignment="1">
      <alignment horizontal="left" vertical="center" wrapText="1"/>
    </xf>
    <xf numFmtId="0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0" fillId="0" borderId="0" xfId="61">
      <alignment/>
      <protection/>
    </xf>
    <xf numFmtId="0" fontId="0" fillId="0" borderId="10" xfId="61" applyFont="1" applyBorder="1" applyAlignment="1">
      <alignment horizontal="left"/>
      <protection/>
    </xf>
    <xf numFmtId="2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4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0" fontId="5" fillId="0" borderId="0" xfId="61" applyNumberFormat="1" applyFont="1" applyAlignment="1">
      <alignment horizontal="center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1" fontId="17" fillId="0" borderId="10" xfId="61" applyNumberFormat="1" applyFont="1" applyBorder="1" applyAlignment="1">
      <alignment horizontal="center" vertical="center"/>
      <protection/>
    </xf>
    <xf numFmtId="0" fontId="0" fillId="0" borderId="11" xfId="61" applyNumberFormat="1" applyFont="1" applyBorder="1" applyAlignment="1">
      <alignment horizontal="right" vertical="center"/>
      <protection/>
    </xf>
    <xf numFmtId="0" fontId="0" fillId="0" borderId="10" xfId="61" applyNumberFormat="1" applyFont="1" applyBorder="1" applyAlignment="1">
      <alignment horizontal="right" vertical="center"/>
      <protection/>
    </xf>
    <xf numFmtId="0" fontId="4" fillId="0" borderId="10" xfId="61" applyNumberFormat="1" applyFont="1" applyBorder="1" applyAlignment="1">
      <alignment horizontal="right" vertical="center"/>
      <protection/>
    </xf>
    <xf numFmtId="0" fontId="4" fillId="0" borderId="11" xfId="61" applyNumberFormat="1" applyFont="1" applyBorder="1" applyAlignment="1">
      <alignment horizontal="right" vertical="center"/>
      <protection/>
    </xf>
    <xf numFmtId="176" fontId="0" fillId="0" borderId="10" xfId="61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left" wrapText="1"/>
      <protection/>
    </xf>
    <xf numFmtId="0" fontId="5" fillId="0" borderId="11" xfId="53" applyNumberFormat="1" applyFont="1" applyBorder="1" applyAlignment="1">
      <alignment horizontal="left" vertical="top"/>
      <protection/>
    </xf>
    <xf numFmtId="172" fontId="6" fillId="0" borderId="11" xfId="53" applyNumberFormat="1" applyFont="1" applyBorder="1" applyAlignment="1">
      <alignment horizontal="center" vertical="top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2" xfId="53" applyFont="1" applyBorder="1" applyAlignment="1">
      <alignment horizontal="left"/>
      <protection/>
    </xf>
    <xf numFmtId="0" fontId="6" fillId="0" borderId="12" xfId="53" applyNumberFormat="1" applyFont="1" applyBorder="1" applyAlignment="1">
      <alignment horizontal="center" vertical="top"/>
      <protection/>
    </xf>
    <xf numFmtId="0" fontId="5" fillId="0" borderId="12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left"/>
      <protection/>
    </xf>
    <xf numFmtId="172" fontId="6" fillId="0" borderId="10" xfId="53" applyNumberFormat="1" applyFont="1" applyBorder="1" applyAlignment="1">
      <alignment horizontal="center" vertical="top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2" xfId="53" applyNumberFormat="1" applyFont="1" applyBorder="1" applyAlignment="1">
      <alignment horizontal="left" wrapText="1"/>
      <protection/>
    </xf>
    <xf numFmtId="0" fontId="5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18" fillId="0" borderId="10" xfId="53" applyNumberFormat="1" applyFont="1" applyBorder="1" applyAlignment="1">
      <alignment horizontal="left" wrapText="1" indent="2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14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4" fillId="0" borderId="11" xfId="53" applyNumberFormat="1" applyFont="1" applyBorder="1" applyAlignment="1">
      <alignment horizontal="right" vertical="center"/>
      <protection/>
    </xf>
    <xf numFmtId="0" fontId="14" fillId="0" borderId="10" xfId="53" applyNumberFormat="1" applyFont="1" applyBorder="1" applyAlignment="1">
      <alignment horizontal="right" vertical="center"/>
      <protection/>
    </xf>
    <xf numFmtId="0" fontId="0" fillId="0" borderId="0" xfId="56">
      <alignment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11" xfId="59" applyNumberFormat="1" applyFont="1" applyBorder="1" applyAlignment="1">
      <alignment horizontal="left" vertical="top"/>
      <protection/>
    </xf>
    <xf numFmtId="1" fontId="0" fillId="0" borderId="11" xfId="59" applyNumberFormat="1" applyFont="1" applyBorder="1" applyAlignment="1">
      <alignment horizontal="center" vertical="top"/>
      <protection/>
    </xf>
    <xf numFmtId="2" fontId="0" fillId="0" borderId="11" xfId="59" applyNumberFormat="1" applyFont="1" applyBorder="1" applyAlignment="1">
      <alignment horizontal="right" vertical="center"/>
      <protection/>
    </xf>
    <xf numFmtId="0" fontId="0" fillId="0" borderId="11" xfId="59" applyNumberFormat="1" applyFont="1" applyBorder="1" applyAlignment="1">
      <alignment horizontal="left" vertical="center" indent="1"/>
      <protection/>
    </xf>
    <xf numFmtId="0" fontId="0" fillId="0" borderId="12" xfId="59" applyFont="1" applyBorder="1" applyAlignment="1">
      <alignment horizontal="left"/>
      <protection/>
    </xf>
    <xf numFmtId="0" fontId="0" fillId="0" borderId="12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1" fontId="0" fillId="0" borderId="10" xfId="59" applyNumberFormat="1" applyFont="1" applyBorder="1" applyAlignment="1">
      <alignment horizontal="center" vertical="top"/>
      <protection/>
    </xf>
    <xf numFmtId="0" fontId="19" fillId="0" borderId="10" xfId="59" applyNumberFormat="1" applyFont="1" applyBorder="1" applyAlignment="1">
      <alignment horizontal="left" wrapText="1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0" fillId="0" borderId="11" xfId="59" applyNumberFormat="1" applyFont="1" applyBorder="1" applyAlignment="1">
      <alignment horizontal="right" vertical="center"/>
      <protection/>
    </xf>
    <xf numFmtId="0" fontId="0" fillId="0" borderId="11" xfId="59" applyNumberFormat="1" applyFont="1" applyBorder="1" applyAlignment="1">
      <alignment horizontal="left" wrapText="1"/>
      <protection/>
    </xf>
    <xf numFmtId="4" fontId="0" fillId="0" borderId="11" xfId="59" applyNumberFormat="1" applyFont="1" applyBorder="1" applyAlignment="1">
      <alignment horizontal="right" vertical="center"/>
      <protection/>
    </xf>
    <xf numFmtId="0" fontId="0" fillId="0" borderId="12" xfId="59" applyNumberFormat="1" applyFont="1" applyBorder="1" applyAlignment="1">
      <alignment horizontal="left" wrapText="1"/>
      <protection/>
    </xf>
    <xf numFmtId="0" fontId="0" fillId="0" borderId="11" xfId="59" applyNumberFormat="1" applyFont="1" applyBorder="1" applyAlignment="1">
      <alignment horizontal="left" wrapText="1" indent="1"/>
      <protection/>
    </xf>
    <xf numFmtId="0" fontId="0" fillId="0" borderId="12" xfId="59" applyFont="1" applyBorder="1" applyAlignment="1">
      <alignment horizontal="left" indent="1"/>
      <protection/>
    </xf>
    <xf numFmtId="0" fontId="0" fillId="0" borderId="14" xfId="59" applyNumberFormat="1" applyFont="1" applyBorder="1" applyAlignment="1">
      <alignment horizontal="right" vertical="center"/>
      <protection/>
    </xf>
    <xf numFmtId="0" fontId="0" fillId="0" borderId="10" xfId="59" applyNumberFormat="1" applyFont="1" applyBorder="1" applyAlignment="1">
      <alignment horizontal="left" wrapText="1" indent="2"/>
      <protection/>
    </xf>
    <xf numFmtId="0" fontId="19" fillId="0" borderId="10" xfId="59" applyNumberFormat="1" applyFont="1" applyBorder="1" applyAlignment="1">
      <alignment horizontal="left" wrapText="1" indent="3"/>
      <protection/>
    </xf>
    <xf numFmtId="0" fontId="0" fillId="0" borderId="10" xfId="59" applyNumberFormat="1" applyFont="1" applyBorder="1" applyAlignment="1">
      <alignment horizontal="left" wrapText="1" indent="1"/>
      <protection/>
    </xf>
    <xf numFmtId="0" fontId="0" fillId="0" borderId="10" xfId="59" applyNumberFormat="1" applyFont="1" applyBorder="1" applyAlignment="1">
      <alignment horizontal="left" wrapText="1"/>
      <protection/>
    </xf>
    <xf numFmtId="0" fontId="0" fillId="0" borderId="10" xfId="59" applyNumberFormat="1" applyFont="1" applyBorder="1" applyAlignment="1">
      <alignment horizontal="left" vertical="center" indent="1"/>
      <protection/>
    </xf>
    <xf numFmtId="0" fontId="4" fillId="0" borderId="10" xfId="59" applyNumberFormat="1" applyFont="1" applyBorder="1" applyAlignment="1">
      <alignment horizontal="left" wrapText="1"/>
      <protection/>
    </xf>
    <xf numFmtId="1" fontId="4" fillId="0" borderId="10" xfId="59" applyNumberFormat="1" applyFont="1" applyBorder="1" applyAlignment="1">
      <alignment horizontal="center" vertical="top"/>
      <protection/>
    </xf>
    <xf numFmtId="4" fontId="4" fillId="0" borderId="10" xfId="59" applyNumberFormat="1" applyFont="1" applyBorder="1" applyAlignment="1">
      <alignment horizontal="right" vertical="center"/>
      <protection/>
    </xf>
    <xf numFmtId="2" fontId="4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left" vertical="center" indent="1"/>
      <protection/>
    </xf>
    <xf numFmtId="0" fontId="0" fillId="0" borderId="10" xfId="53" applyNumberFormat="1" applyFont="1" applyBorder="1" applyAlignment="1">
      <alignment horizontal="center" vertical="top"/>
      <protection/>
    </xf>
    <xf numFmtId="0" fontId="0" fillId="0" borderId="10" xfId="53" applyFont="1" applyBorder="1" applyAlignment="1">
      <alignment horizontal="left"/>
      <protection/>
    </xf>
    <xf numFmtId="0" fontId="0" fillId="0" borderId="10" xfId="61" applyNumberFormat="1" applyFont="1" applyBorder="1" applyAlignment="1">
      <alignment horizontal="left" wrapText="1"/>
      <protection/>
    </xf>
    <xf numFmtId="1" fontId="5" fillId="0" borderId="10" xfId="61" applyNumberFormat="1" applyFont="1" applyBorder="1" applyAlignment="1">
      <alignment horizontal="center" vertical="top"/>
      <protection/>
    </xf>
    <xf numFmtId="0" fontId="0" fillId="0" borderId="11" xfId="61" applyNumberFormat="1" applyFont="1" applyBorder="1" applyAlignment="1">
      <alignment horizontal="left" wrapText="1"/>
      <protection/>
    </xf>
    <xf numFmtId="1" fontId="5" fillId="0" borderId="11" xfId="61" applyNumberFormat="1" applyFont="1" applyBorder="1" applyAlignment="1">
      <alignment horizontal="center" vertical="top"/>
      <protection/>
    </xf>
    <xf numFmtId="172" fontId="5" fillId="0" borderId="10" xfId="61" applyNumberFormat="1" applyFont="1" applyBorder="1" applyAlignment="1">
      <alignment horizontal="center" vertical="top"/>
      <protection/>
    </xf>
    <xf numFmtId="1" fontId="17" fillId="0" borderId="10" xfId="61" applyNumberFormat="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left"/>
      <protection/>
    </xf>
    <xf numFmtId="0" fontId="0" fillId="0" borderId="10" xfId="61" applyNumberFormat="1" applyFont="1" applyBorder="1" applyAlignment="1">
      <alignment horizontal="center" vertical="top"/>
      <protection/>
    </xf>
    <xf numFmtId="0" fontId="0" fillId="0" borderId="11" xfId="61" applyNumberFormat="1" applyFont="1" applyBorder="1" applyAlignment="1">
      <alignment horizontal="left" vertical="top"/>
      <protection/>
    </xf>
    <xf numFmtId="172" fontId="5" fillId="0" borderId="11" xfId="61" applyNumberFormat="1" applyFont="1" applyBorder="1" applyAlignment="1">
      <alignment horizontal="center" vertical="top"/>
      <protection/>
    </xf>
    <xf numFmtId="0" fontId="0" fillId="0" borderId="10" xfId="61" applyFont="1" applyBorder="1" applyAlignment="1">
      <alignment horizontal="left"/>
      <protection/>
    </xf>
    <xf numFmtId="0" fontId="2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14" fillId="0" borderId="0" xfId="61" applyNumberFormat="1" applyFont="1" applyAlignment="1">
      <alignment horizont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10" xfId="61" applyNumberFormat="1" applyFont="1" applyBorder="1" applyAlignment="1">
      <alignment horizontal="left" wrapText="1"/>
      <protection/>
    </xf>
    <xf numFmtId="0" fontId="5" fillId="0" borderId="10" xfId="61" applyNumberFormat="1" applyFont="1" applyBorder="1" applyAlignment="1">
      <alignment horizontal="center" vertical="top"/>
      <protection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9" fillId="0" borderId="15" xfId="58" applyNumberFormat="1" applyFont="1" applyBorder="1" applyAlignment="1">
      <alignment horizontal="center"/>
      <protection/>
    </xf>
    <xf numFmtId="49" fontId="9" fillId="0" borderId="16" xfId="58" applyNumberFormat="1" applyFont="1" applyBorder="1" applyAlignment="1">
      <alignment horizontal="center"/>
      <protection/>
    </xf>
    <xf numFmtId="49" fontId="9" fillId="0" borderId="17" xfId="58" applyNumberFormat="1" applyFont="1" applyBorder="1" applyAlignment="1">
      <alignment horizontal="center"/>
      <protection/>
    </xf>
    <xf numFmtId="0" fontId="7" fillId="0" borderId="15" xfId="58" applyNumberFormat="1" applyFont="1" applyBorder="1" applyAlignment="1">
      <alignment horizontal="left" wrapText="1"/>
      <protection/>
    </xf>
    <xf numFmtId="0" fontId="7" fillId="0" borderId="16" xfId="58" applyNumberFormat="1" applyFont="1" applyBorder="1" applyAlignment="1">
      <alignment horizontal="left" wrapText="1"/>
      <protection/>
    </xf>
    <xf numFmtId="0" fontId="7" fillId="0" borderId="17" xfId="58" applyNumberFormat="1" applyFont="1" applyBorder="1" applyAlignment="1">
      <alignment horizontal="left" wrapText="1"/>
      <protection/>
    </xf>
    <xf numFmtId="4" fontId="9" fillId="0" borderId="15" xfId="58" applyNumberFormat="1" applyFont="1" applyBorder="1" applyAlignment="1">
      <alignment horizontal="center"/>
      <protection/>
    </xf>
    <xf numFmtId="4" fontId="9" fillId="0" borderId="16" xfId="58" applyNumberFormat="1" applyFont="1" applyBorder="1" applyAlignment="1">
      <alignment horizontal="center"/>
      <protection/>
    </xf>
    <xf numFmtId="4" fontId="9" fillId="0" borderId="17" xfId="58" applyNumberFormat="1" applyFont="1" applyBorder="1" applyAlignment="1">
      <alignment horizontal="center"/>
      <protection/>
    </xf>
    <xf numFmtId="10" fontId="9" fillId="0" borderId="15" xfId="58" applyNumberFormat="1" applyFont="1" applyBorder="1" applyAlignment="1">
      <alignment horizontal="center"/>
      <protection/>
    </xf>
    <xf numFmtId="0" fontId="9" fillId="0" borderId="16" xfId="58" applyFont="1" applyBorder="1" applyAlignment="1">
      <alignment horizontal="center"/>
      <protection/>
    </xf>
    <xf numFmtId="0" fontId="9" fillId="0" borderId="17" xfId="58" applyFont="1" applyBorder="1" applyAlignment="1">
      <alignment horizontal="center"/>
      <protection/>
    </xf>
    <xf numFmtId="10" fontId="9" fillId="0" borderId="16" xfId="58" applyNumberFormat="1" applyFont="1" applyBorder="1" applyAlignment="1">
      <alignment horizontal="center"/>
      <protection/>
    </xf>
    <xf numFmtId="10" fontId="9" fillId="0" borderId="17" xfId="58" applyNumberFormat="1" applyFont="1" applyBorder="1" applyAlignment="1">
      <alignment horizontal="center"/>
      <protection/>
    </xf>
    <xf numFmtId="0" fontId="7" fillId="0" borderId="15" xfId="58" applyFont="1" applyBorder="1" applyAlignment="1">
      <alignment horizontal="center" wrapText="1"/>
      <protection/>
    </xf>
    <xf numFmtId="0" fontId="7" fillId="0" borderId="16" xfId="58" applyFont="1" applyBorder="1" applyAlignment="1">
      <alignment horizontal="center" wrapText="1"/>
      <protection/>
    </xf>
    <xf numFmtId="0" fontId="7" fillId="0" borderId="17" xfId="58" applyFont="1" applyBorder="1" applyAlignment="1">
      <alignment horizontal="center" wrapText="1"/>
      <protection/>
    </xf>
    <xf numFmtId="0" fontId="7" fillId="0" borderId="15" xfId="58" applyFont="1" applyBorder="1" applyAlignment="1">
      <alignment horizontal="left" wrapText="1"/>
      <protection/>
    </xf>
    <xf numFmtId="0" fontId="7" fillId="0" borderId="16" xfId="58" applyFont="1" applyBorder="1" applyAlignment="1">
      <alignment horizontal="left" wrapText="1"/>
      <protection/>
    </xf>
    <xf numFmtId="0" fontId="7" fillId="0" borderId="17" xfId="58" applyFont="1" applyBorder="1" applyAlignment="1">
      <alignment horizontal="left" wrapText="1"/>
      <protection/>
    </xf>
    <xf numFmtId="0" fontId="11" fillId="0" borderId="15" xfId="58" applyFont="1" applyBorder="1" applyAlignment="1">
      <alignment horizontal="center" vertical="top" wrapText="1"/>
      <protection/>
    </xf>
    <xf numFmtId="0" fontId="11" fillId="0" borderId="16" xfId="58" applyFont="1" applyBorder="1" applyAlignment="1">
      <alignment horizontal="center" vertical="top" wrapText="1"/>
      <protection/>
    </xf>
    <xf numFmtId="0" fontId="11" fillId="0" borderId="17" xfId="58" applyFont="1" applyBorder="1" applyAlignment="1">
      <alignment horizontal="center" vertical="top" wrapText="1"/>
      <protection/>
    </xf>
    <xf numFmtId="0" fontId="9" fillId="0" borderId="15" xfId="58" applyFont="1" applyBorder="1" applyAlignment="1">
      <alignment horizontal="center"/>
      <protection/>
    </xf>
    <xf numFmtId="0" fontId="7" fillId="33" borderId="15" xfId="58" applyFont="1" applyFill="1" applyBorder="1" applyAlignment="1">
      <alignment horizontal="left" wrapText="1"/>
      <protection/>
    </xf>
    <xf numFmtId="0" fontId="7" fillId="33" borderId="16" xfId="58" applyFont="1" applyFill="1" applyBorder="1" applyAlignment="1">
      <alignment horizontal="left" wrapText="1"/>
      <protection/>
    </xf>
    <xf numFmtId="0" fontId="7" fillId="33" borderId="17" xfId="58" applyFont="1" applyFill="1" applyBorder="1" applyAlignment="1">
      <alignment horizontal="left" wrapText="1"/>
      <protection/>
    </xf>
    <xf numFmtId="0" fontId="7" fillId="0" borderId="15" xfId="58" applyFont="1" applyBorder="1" applyAlignment="1">
      <alignment horizontal="center" vertical="top" wrapText="1"/>
      <protection/>
    </xf>
    <xf numFmtId="0" fontId="7" fillId="0" borderId="16" xfId="58" applyFont="1" applyBorder="1" applyAlignment="1">
      <alignment horizontal="center" vertical="top" wrapText="1"/>
      <protection/>
    </xf>
    <xf numFmtId="0" fontId="7" fillId="0" borderId="17" xfId="58" applyFont="1" applyBorder="1" applyAlignment="1">
      <alignment horizontal="center" vertical="top" wrapText="1"/>
      <protection/>
    </xf>
    <xf numFmtId="0" fontId="7" fillId="0" borderId="15" xfId="58" applyFont="1" applyBorder="1" applyAlignment="1">
      <alignment horizontal="center"/>
      <protection/>
    </xf>
    <xf numFmtId="0" fontId="7" fillId="0" borderId="16" xfId="58" applyFont="1" applyBorder="1" applyAlignment="1">
      <alignment horizontal="center"/>
      <protection/>
    </xf>
    <xf numFmtId="0" fontId="7" fillId="0" borderId="17" xfId="58" applyFont="1" applyBorder="1" applyAlignment="1">
      <alignment horizontal="center"/>
      <protection/>
    </xf>
    <xf numFmtId="49" fontId="7" fillId="0" borderId="15" xfId="58" applyNumberFormat="1" applyFont="1" applyBorder="1" applyAlignment="1">
      <alignment horizontal="center"/>
      <protection/>
    </xf>
    <xf numFmtId="49" fontId="7" fillId="0" borderId="16" xfId="58" applyNumberFormat="1" applyFont="1" applyBorder="1" applyAlignment="1">
      <alignment horizontal="center"/>
      <protection/>
    </xf>
    <xf numFmtId="49" fontId="7" fillId="0" borderId="17" xfId="58" applyNumberFormat="1" applyFont="1" applyBorder="1" applyAlignment="1">
      <alignment horizontal="center"/>
      <protection/>
    </xf>
    <xf numFmtId="49" fontId="7" fillId="0" borderId="15" xfId="58" applyNumberFormat="1" applyFont="1" applyBorder="1" applyAlignment="1">
      <alignment horizontal="center" wrapText="1"/>
      <protection/>
    </xf>
    <xf numFmtId="49" fontId="7" fillId="0" borderId="16" xfId="58" applyNumberFormat="1" applyFont="1" applyBorder="1" applyAlignment="1">
      <alignment horizontal="center" wrapText="1"/>
      <protection/>
    </xf>
    <xf numFmtId="49" fontId="7" fillId="0" borderId="17" xfId="58" applyNumberFormat="1" applyFont="1" applyBorder="1" applyAlignment="1">
      <alignment horizontal="center" wrapText="1"/>
      <protection/>
    </xf>
    <xf numFmtId="10" fontId="7" fillId="0" borderId="15" xfId="58" applyNumberFormat="1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7" fillId="0" borderId="13" xfId="58" applyFont="1" applyBorder="1" applyAlignment="1">
      <alignment horizontal="center"/>
      <protection/>
    </xf>
    <xf numFmtId="0" fontId="7" fillId="0" borderId="18" xfId="58" applyFont="1" applyBorder="1" applyAlignment="1">
      <alignment horizontal="center" wrapText="1"/>
      <protection/>
    </xf>
    <xf numFmtId="0" fontId="7" fillId="0" borderId="18" xfId="58" applyFont="1" applyBorder="1" applyAlignment="1">
      <alignment horizontal="center"/>
      <protection/>
    </xf>
    <xf numFmtId="0" fontId="9" fillId="0" borderId="13" xfId="58" applyFont="1" applyBorder="1" applyAlignment="1">
      <alignment horizontal="center"/>
      <protection/>
    </xf>
    <xf numFmtId="0" fontId="9" fillId="0" borderId="13" xfId="58" applyFont="1" applyBorder="1" applyAlignment="1">
      <alignment horizontal="center" wrapText="1"/>
      <protection/>
    </xf>
    <xf numFmtId="4" fontId="9" fillId="0" borderId="13" xfId="58" applyNumberFormat="1" applyFont="1" applyBorder="1" applyAlignment="1">
      <alignment horizontal="center" wrapText="1"/>
      <protection/>
    </xf>
    <xf numFmtId="0" fontId="5" fillId="0" borderId="0" xfId="0" applyFont="1" applyAlignment="1">
      <alignment horizontal="left" vertical="center" wrapText="1"/>
    </xf>
    <xf numFmtId="2" fontId="0" fillId="0" borderId="10" xfId="59" applyNumberFormat="1" applyFont="1" applyBorder="1" applyAlignment="1">
      <alignment horizontal="right" vertical="center"/>
      <protection/>
    </xf>
    <xf numFmtId="199" fontId="2" fillId="0" borderId="17" xfId="57" applyNumberFormat="1" applyFont="1" applyBorder="1" applyAlignment="1">
      <alignment horizontal="right" vertical="top" wrapText="1"/>
      <protection/>
    </xf>
    <xf numFmtId="199" fontId="2" fillId="0" borderId="19" xfId="57" applyNumberFormat="1" applyFont="1" applyBorder="1" applyAlignment="1">
      <alignment horizontal="right" vertical="top" wrapText="1"/>
      <protection/>
    </xf>
    <xf numFmtId="199" fontId="2" fillId="0" borderId="10" xfId="57" applyNumberFormat="1" applyFont="1" applyBorder="1" applyAlignment="1">
      <alignment horizontal="right"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Владельцы" xfId="54"/>
    <cellStyle name="Обычный_Изменение" xfId="55"/>
    <cellStyle name="Обычный_Изменение_1" xfId="56"/>
    <cellStyle name="Обычный_прирост" xfId="57"/>
    <cellStyle name="Обычный_Справка о несоблюдении" xfId="58"/>
    <cellStyle name="Обычный_ССА" xfId="59"/>
    <cellStyle name="Обычный_СЧА" xfId="60"/>
    <cellStyle name="Обычный_СЧА_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4"/>
  <sheetViews>
    <sheetView zoomScalePageLayoutView="0" workbookViewId="0" topLeftCell="A4">
      <selection activeCell="I11" sqref="I11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16.5" style="0" customWidth="1"/>
    <col min="5" max="5" width="5.16015625" style="0" customWidth="1"/>
    <col min="6" max="6" width="20.16015625" style="0" customWidth="1"/>
    <col min="7" max="7" width="22.83203125" style="1" customWidth="1"/>
  </cols>
  <sheetData>
    <row r="1" spans="2:7" ht="18" customHeight="1">
      <c r="B1" s="107" t="s">
        <v>124</v>
      </c>
      <c r="C1" s="108"/>
      <c r="D1" s="108"/>
      <c r="E1" s="108"/>
      <c r="F1" s="108"/>
      <c r="G1"/>
    </row>
    <row r="2" spans="2:6" ht="18.75" customHeight="1">
      <c r="B2" s="107" t="s">
        <v>125</v>
      </c>
      <c r="C2" s="108"/>
      <c r="D2" s="108"/>
      <c r="E2" s="108"/>
      <c r="F2" s="108"/>
    </row>
    <row r="3" spans="2:6" ht="18" customHeight="1">
      <c r="B3" s="107" t="s">
        <v>126</v>
      </c>
      <c r="C3" s="108"/>
      <c r="D3" s="108"/>
      <c r="E3" s="108"/>
      <c r="F3" s="108"/>
    </row>
    <row r="4" spans="2:7" ht="25.5" customHeight="1">
      <c r="B4" s="109" t="s">
        <v>225</v>
      </c>
      <c r="C4" s="110"/>
      <c r="D4" s="110"/>
      <c r="E4" s="110"/>
      <c r="F4" s="110"/>
      <c r="G4" s="105"/>
    </row>
    <row r="5" spans="2:6" s="12" customFormat="1" ht="42.75" customHeight="1">
      <c r="B5" s="214" t="s">
        <v>218</v>
      </c>
      <c r="C5" s="214"/>
      <c r="D5" s="111"/>
      <c r="E5" s="111"/>
      <c r="F5" s="111"/>
    </row>
    <row r="6" spans="2:7" ht="30" customHeight="1">
      <c r="B6" s="215" t="s">
        <v>85</v>
      </c>
      <c r="C6" s="215"/>
      <c r="D6" s="215"/>
      <c r="E6" s="215"/>
      <c r="F6" s="215"/>
      <c r="G6"/>
    </row>
    <row r="7" spans="2:6" s="12" customFormat="1" ht="19.5" customHeight="1">
      <c r="B7" s="216" t="s">
        <v>338</v>
      </c>
      <c r="C7" s="214"/>
      <c r="D7" s="214"/>
      <c r="E7" s="214"/>
      <c r="F7" s="214"/>
    </row>
    <row r="8" spans="2:6" s="12" customFormat="1" ht="18" customHeight="1">
      <c r="B8" s="214" t="s">
        <v>192</v>
      </c>
      <c r="C8" s="214"/>
      <c r="D8" s="214"/>
      <c r="E8" s="214"/>
      <c r="F8" s="214"/>
    </row>
    <row r="9" spans="2:7" ht="14.25" customHeight="1">
      <c r="B9" s="217" t="s">
        <v>342</v>
      </c>
      <c r="C9" s="217"/>
      <c r="D9" s="217"/>
      <c r="E9" s="127"/>
      <c r="F9" s="127"/>
      <c r="G9" s="127"/>
    </row>
    <row r="10" spans="2:7" ht="21.75" customHeight="1">
      <c r="B10" s="127"/>
      <c r="C10" s="127"/>
      <c r="D10" s="127"/>
      <c r="E10" s="127"/>
      <c r="F10" s="139" t="s">
        <v>228</v>
      </c>
      <c r="G10" s="127"/>
    </row>
    <row r="11" spans="2:7" ht="84.75" customHeight="1">
      <c r="B11" s="218" t="s">
        <v>222</v>
      </c>
      <c r="C11" s="218"/>
      <c r="D11" s="219" t="s">
        <v>10</v>
      </c>
      <c r="E11" s="219"/>
      <c r="F11" s="140" t="s">
        <v>343</v>
      </c>
      <c r="G11" s="140" t="s">
        <v>344</v>
      </c>
    </row>
    <row r="12" spans="2:7" ht="12" customHeight="1">
      <c r="B12" s="207">
        <v>1</v>
      </c>
      <c r="C12" s="207"/>
      <c r="D12" s="207">
        <v>2</v>
      </c>
      <c r="E12" s="207"/>
      <c r="F12" s="141">
        <v>3</v>
      </c>
      <c r="G12" s="141">
        <v>4</v>
      </c>
    </row>
    <row r="13" spans="2:7" ht="11.25">
      <c r="B13" s="208" t="s">
        <v>127</v>
      </c>
      <c r="C13" s="208"/>
      <c r="D13" s="209"/>
      <c r="E13" s="209"/>
      <c r="F13" s="128"/>
      <c r="G13" s="128"/>
    </row>
    <row r="14" spans="2:7" ht="12.75" customHeight="1">
      <c r="B14" s="210" t="s">
        <v>229</v>
      </c>
      <c r="C14" s="210"/>
      <c r="D14" s="211">
        <v>10</v>
      </c>
      <c r="E14" s="211"/>
      <c r="F14" s="142" t="s">
        <v>345</v>
      </c>
      <c r="G14" s="142" t="s">
        <v>346</v>
      </c>
    </row>
    <row r="15" spans="2:7" ht="27.75" customHeight="1">
      <c r="B15" s="212" t="s">
        <v>14</v>
      </c>
      <c r="C15" s="212"/>
      <c r="D15" s="206">
        <v>11</v>
      </c>
      <c r="E15" s="206"/>
      <c r="F15" s="143" t="s">
        <v>345</v>
      </c>
      <c r="G15" s="143" t="s">
        <v>346</v>
      </c>
    </row>
    <row r="16" spans="2:7" ht="14.25" customHeight="1">
      <c r="B16" s="212" t="s">
        <v>15</v>
      </c>
      <c r="C16" s="212"/>
      <c r="D16" s="206">
        <v>12</v>
      </c>
      <c r="E16" s="206"/>
      <c r="F16" s="143" t="s">
        <v>16</v>
      </c>
      <c r="G16" s="143" t="s">
        <v>16</v>
      </c>
    </row>
    <row r="17" spans="2:7" ht="11.25">
      <c r="B17" s="210" t="s">
        <v>230</v>
      </c>
      <c r="C17" s="210"/>
      <c r="D17" s="211">
        <v>20</v>
      </c>
      <c r="E17" s="211"/>
      <c r="F17" s="142" t="s">
        <v>16</v>
      </c>
      <c r="G17" s="142" t="s">
        <v>16</v>
      </c>
    </row>
    <row r="18" spans="2:7" ht="21" customHeight="1">
      <c r="B18" s="212" t="s">
        <v>14</v>
      </c>
      <c r="C18" s="212"/>
      <c r="D18" s="206">
        <v>21</v>
      </c>
      <c r="E18" s="206"/>
      <c r="F18" s="143" t="s">
        <v>16</v>
      </c>
      <c r="G18" s="143" t="s">
        <v>16</v>
      </c>
    </row>
    <row r="19" spans="2:7" ht="18" customHeight="1">
      <c r="B19" s="212" t="s">
        <v>15</v>
      </c>
      <c r="C19" s="212"/>
      <c r="D19" s="206">
        <v>22</v>
      </c>
      <c r="E19" s="206"/>
      <c r="F19" s="143" t="s">
        <v>16</v>
      </c>
      <c r="G19" s="143" t="s">
        <v>16</v>
      </c>
    </row>
    <row r="20" spans="2:7" ht="18" customHeight="1">
      <c r="B20" s="202" t="s">
        <v>128</v>
      </c>
      <c r="C20" s="202"/>
      <c r="D20" s="206">
        <v>30</v>
      </c>
      <c r="E20" s="206"/>
      <c r="F20" s="142" t="s">
        <v>347</v>
      </c>
      <c r="G20" s="142" t="s">
        <v>347</v>
      </c>
    </row>
    <row r="21" spans="2:7" ht="21" customHeight="1">
      <c r="B21" s="202" t="s">
        <v>129</v>
      </c>
      <c r="C21" s="202"/>
      <c r="D21" s="206">
        <v>40</v>
      </c>
      <c r="E21" s="206"/>
      <c r="F21" s="142" t="s">
        <v>16</v>
      </c>
      <c r="G21" s="142" t="s">
        <v>16</v>
      </c>
    </row>
    <row r="22" spans="2:7" ht="22.5" customHeight="1">
      <c r="B22" s="202" t="s">
        <v>130</v>
      </c>
      <c r="C22" s="202"/>
      <c r="D22" s="206">
        <v>50</v>
      </c>
      <c r="E22" s="206"/>
      <c r="F22" s="142" t="s">
        <v>16</v>
      </c>
      <c r="G22" s="142" t="s">
        <v>16</v>
      </c>
    </row>
    <row r="23" spans="2:7" ht="27" customHeight="1">
      <c r="B23" s="202" t="s">
        <v>131</v>
      </c>
      <c r="C23" s="202"/>
      <c r="D23" s="206">
        <v>60</v>
      </c>
      <c r="E23" s="206"/>
      <c r="F23" s="142" t="s">
        <v>348</v>
      </c>
      <c r="G23" s="142" t="s">
        <v>348</v>
      </c>
    </row>
    <row r="24" spans="2:7" ht="18" customHeight="1">
      <c r="B24" s="202" t="s">
        <v>132</v>
      </c>
      <c r="C24" s="202"/>
      <c r="D24" s="206">
        <v>70</v>
      </c>
      <c r="E24" s="206"/>
      <c r="F24" s="142" t="s">
        <v>16</v>
      </c>
      <c r="G24" s="142" t="s">
        <v>16</v>
      </c>
    </row>
    <row r="25" spans="2:7" ht="23.25" customHeight="1">
      <c r="B25" s="202" t="s">
        <v>30</v>
      </c>
      <c r="C25" s="202"/>
      <c r="D25" s="206">
        <v>80</v>
      </c>
      <c r="E25" s="206"/>
      <c r="F25" s="142" t="s">
        <v>16</v>
      </c>
      <c r="G25" s="142" t="s">
        <v>16</v>
      </c>
    </row>
    <row r="26" spans="2:7" ht="40.5" customHeight="1">
      <c r="B26" s="202" t="s">
        <v>231</v>
      </c>
      <c r="C26" s="202"/>
      <c r="D26" s="206">
        <v>90</v>
      </c>
      <c r="E26" s="206"/>
      <c r="F26" s="144" t="s">
        <v>16</v>
      </c>
      <c r="G26" s="144" t="s">
        <v>16</v>
      </c>
    </row>
    <row r="27" spans="2:7" ht="26.25" customHeight="1">
      <c r="B27" s="202" t="s">
        <v>133</v>
      </c>
      <c r="C27" s="202"/>
      <c r="D27" s="206">
        <v>91</v>
      </c>
      <c r="E27" s="206"/>
      <c r="F27" s="143" t="s">
        <v>16</v>
      </c>
      <c r="G27" s="143" t="s">
        <v>16</v>
      </c>
    </row>
    <row r="28" spans="2:7" ht="27.75" customHeight="1">
      <c r="B28" s="202" t="s">
        <v>134</v>
      </c>
      <c r="C28" s="202"/>
      <c r="D28" s="206">
        <v>92</v>
      </c>
      <c r="E28" s="206"/>
      <c r="F28" s="143" t="s">
        <v>16</v>
      </c>
      <c r="G28" s="143" t="s">
        <v>16</v>
      </c>
    </row>
    <row r="29" spans="2:7" ht="28.5" customHeight="1">
      <c r="B29" s="202" t="s">
        <v>135</v>
      </c>
      <c r="C29" s="202"/>
      <c r="D29" s="203">
        <v>100</v>
      </c>
      <c r="E29" s="203"/>
      <c r="F29" s="144"/>
      <c r="G29" s="144"/>
    </row>
    <row r="30" spans="2:7" ht="36.75" customHeight="1">
      <c r="B30" s="204" t="s">
        <v>232</v>
      </c>
      <c r="C30" s="204"/>
      <c r="D30" s="205">
        <v>110</v>
      </c>
      <c r="E30" s="205"/>
      <c r="F30" s="142" t="s">
        <v>349</v>
      </c>
      <c r="G30" s="142" t="s">
        <v>350</v>
      </c>
    </row>
    <row r="31" spans="2:7" ht="25.5" customHeight="1">
      <c r="B31" s="202" t="s">
        <v>32</v>
      </c>
      <c r="C31" s="202"/>
      <c r="D31" s="203">
        <v>111</v>
      </c>
      <c r="E31" s="203"/>
      <c r="F31" s="142" t="s">
        <v>16</v>
      </c>
      <c r="G31" s="142" t="s">
        <v>16</v>
      </c>
    </row>
    <row r="32" spans="2:7" ht="27.75" customHeight="1">
      <c r="B32" s="202" t="s">
        <v>34</v>
      </c>
      <c r="C32" s="202"/>
      <c r="D32" s="203">
        <v>112</v>
      </c>
      <c r="E32" s="203"/>
      <c r="F32" s="142" t="s">
        <v>16</v>
      </c>
      <c r="G32" s="142" t="s">
        <v>16</v>
      </c>
    </row>
    <row r="33" spans="2:7" ht="31.5" customHeight="1">
      <c r="B33" s="202" t="s">
        <v>35</v>
      </c>
      <c r="C33" s="202"/>
      <c r="D33" s="203">
        <v>113</v>
      </c>
      <c r="E33" s="203"/>
      <c r="F33" s="142" t="s">
        <v>16</v>
      </c>
      <c r="G33" s="142" t="s">
        <v>16</v>
      </c>
    </row>
    <row r="34" spans="2:7" ht="28.5" customHeight="1">
      <c r="B34" s="202" t="s">
        <v>36</v>
      </c>
      <c r="C34" s="202"/>
      <c r="D34" s="203">
        <v>114</v>
      </c>
      <c r="E34" s="203"/>
      <c r="F34" s="142" t="s">
        <v>16</v>
      </c>
      <c r="G34" s="142" t="s">
        <v>16</v>
      </c>
    </row>
    <row r="35" spans="2:7" ht="19.5" customHeight="1">
      <c r="B35" s="202" t="s">
        <v>136</v>
      </c>
      <c r="C35" s="202"/>
      <c r="D35" s="203">
        <v>120</v>
      </c>
      <c r="E35" s="203"/>
      <c r="F35" s="144" t="s">
        <v>16</v>
      </c>
      <c r="G35" s="144" t="s">
        <v>16</v>
      </c>
    </row>
    <row r="36" spans="2:7" ht="23.25" customHeight="1">
      <c r="B36" s="204" t="s">
        <v>137</v>
      </c>
      <c r="C36" s="204"/>
      <c r="D36" s="205">
        <v>130</v>
      </c>
      <c r="E36" s="205"/>
      <c r="F36" s="145"/>
      <c r="G36" s="145"/>
    </row>
    <row r="37" spans="2:7" ht="26.25" customHeight="1">
      <c r="B37" s="202" t="s">
        <v>221</v>
      </c>
      <c r="C37" s="202"/>
      <c r="D37" s="203">
        <v>140</v>
      </c>
      <c r="E37" s="203"/>
      <c r="F37" s="144" t="s">
        <v>16</v>
      </c>
      <c r="G37" s="144" t="s">
        <v>16</v>
      </c>
    </row>
    <row r="38" spans="2:7" ht="25.5" customHeight="1">
      <c r="B38" s="202" t="s">
        <v>37</v>
      </c>
      <c r="C38" s="202"/>
      <c r="D38" s="203">
        <v>150</v>
      </c>
      <c r="E38" s="203"/>
      <c r="F38" s="142" t="s">
        <v>16</v>
      </c>
      <c r="G38" s="142" t="s">
        <v>16</v>
      </c>
    </row>
    <row r="39" spans="2:7" ht="52.5" customHeight="1">
      <c r="B39" s="204" t="s">
        <v>233</v>
      </c>
      <c r="C39" s="204"/>
      <c r="D39" s="205">
        <v>160</v>
      </c>
      <c r="E39" s="205"/>
      <c r="F39" s="142" t="s">
        <v>16</v>
      </c>
      <c r="G39" s="142" t="s">
        <v>16</v>
      </c>
    </row>
    <row r="40" spans="2:7" ht="72" customHeight="1">
      <c r="B40" s="202" t="s">
        <v>138</v>
      </c>
      <c r="C40" s="202"/>
      <c r="D40" s="203">
        <v>161</v>
      </c>
      <c r="E40" s="203"/>
      <c r="F40" s="142" t="s">
        <v>16</v>
      </c>
      <c r="G40" s="142" t="s">
        <v>16</v>
      </c>
    </row>
    <row r="41" spans="2:7" ht="30.75" customHeight="1">
      <c r="B41" s="204" t="s">
        <v>234</v>
      </c>
      <c r="C41" s="204"/>
      <c r="D41" s="205">
        <v>170</v>
      </c>
      <c r="E41" s="205"/>
      <c r="F41" s="142" t="s">
        <v>16</v>
      </c>
      <c r="G41" s="142" t="s">
        <v>16</v>
      </c>
    </row>
    <row r="42" spans="2:7" ht="27" customHeight="1">
      <c r="B42" s="202" t="s">
        <v>138</v>
      </c>
      <c r="C42" s="202"/>
      <c r="D42" s="203">
        <v>171</v>
      </c>
      <c r="E42" s="203"/>
      <c r="F42" s="142" t="s">
        <v>16</v>
      </c>
      <c r="G42" s="142" t="s">
        <v>16</v>
      </c>
    </row>
    <row r="43" spans="2:7" ht="32.25" customHeight="1">
      <c r="B43" s="204" t="s">
        <v>235</v>
      </c>
      <c r="C43" s="204"/>
      <c r="D43" s="205">
        <v>180</v>
      </c>
      <c r="E43" s="205"/>
      <c r="F43" s="142" t="s">
        <v>16</v>
      </c>
      <c r="G43" s="142" t="s">
        <v>16</v>
      </c>
    </row>
    <row r="44" spans="2:7" ht="27.75" customHeight="1">
      <c r="B44" s="202" t="s">
        <v>139</v>
      </c>
      <c r="C44" s="202"/>
      <c r="D44" s="203">
        <v>181</v>
      </c>
      <c r="E44" s="203"/>
      <c r="F44" s="142" t="s">
        <v>16</v>
      </c>
      <c r="G44" s="142" t="s">
        <v>16</v>
      </c>
    </row>
    <row r="45" spans="2:7" ht="36" customHeight="1">
      <c r="B45" s="204" t="s">
        <v>236</v>
      </c>
      <c r="C45" s="204"/>
      <c r="D45" s="205">
        <v>190</v>
      </c>
      <c r="E45" s="205"/>
      <c r="F45" s="142" t="s">
        <v>16</v>
      </c>
      <c r="G45" s="142" t="s">
        <v>16</v>
      </c>
    </row>
    <row r="46" spans="2:7" ht="31.5" customHeight="1">
      <c r="B46" s="202" t="s">
        <v>139</v>
      </c>
      <c r="C46" s="202"/>
      <c r="D46" s="203">
        <v>191</v>
      </c>
      <c r="E46" s="203"/>
      <c r="F46" s="142" t="s">
        <v>16</v>
      </c>
      <c r="G46" s="142" t="s">
        <v>16</v>
      </c>
    </row>
    <row r="47" spans="2:7" ht="34.5" customHeight="1">
      <c r="B47" s="202" t="s">
        <v>140</v>
      </c>
      <c r="C47" s="202"/>
      <c r="D47" s="203">
        <v>200</v>
      </c>
      <c r="E47" s="203"/>
      <c r="F47" s="142" t="s">
        <v>16</v>
      </c>
      <c r="G47" s="142" t="s">
        <v>16</v>
      </c>
    </row>
    <row r="48" spans="2:7" ht="30" customHeight="1">
      <c r="B48" s="202" t="s">
        <v>141</v>
      </c>
      <c r="C48" s="202"/>
      <c r="D48" s="203">
        <v>210</v>
      </c>
      <c r="E48" s="203"/>
      <c r="F48" s="142" t="s">
        <v>16</v>
      </c>
      <c r="G48" s="142" t="s">
        <v>16</v>
      </c>
    </row>
    <row r="49" spans="2:7" ht="27.75" customHeight="1">
      <c r="B49" s="202" t="s">
        <v>237</v>
      </c>
      <c r="C49" s="202"/>
      <c r="D49" s="203">
        <v>220</v>
      </c>
      <c r="E49" s="203"/>
      <c r="F49" s="144" t="s">
        <v>16</v>
      </c>
      <c r="G49" s="144" t="s">
        <v>16</v>
      </c>
    </row>
    <row r="50" spans="2:7" ht="30.75" customHeight="1">
      <c r="B50" s="202" t="s">
        <v>142</v>
      </c>
      <c r="C50" s="202"/>
      <c r="D50" s="203">
        <v>230</v>
      </c>
      <c r="E50" s="203"/>
      <c r="F50" s="144" t="s">
        <v>16</v>
      </c>
      <c r="G50" s="144" t="s">
        <v>16</v>
      </c>
    </row>
    <row r="51" spans="2:7" ht="30.75" customHeight="1">
      <c r="B51" s="202" t="s">
        <v>143</v>
      </c>
      <c r="C51" s="202"/>
      <c r="D51" s="203">
        <v>240</v>
      </c>
      <c r="E51" s="203"/>
      <c r="F51" s="142" t="s">
        <v>16</v>
      </c>
      <c r="G51" s="142" t="s">
        <v>16</v>
      </c>
    </row>
    <row r="52" spans="2:7" ht="22.5" customHeight="1">
      <c r="B52" s="202" t="s">
        <v>144</v>
      </c>
      <c r="C52" s="202"/>
      <c r="D52" s="203">
        <v>250</v>
      </c>
      <c r="E52" s="203"/>
      <c r="F52" s="143" t="s">
        <v>16</v>
      </c>
      <c r="G52" s="143" t="s">
        <v>16</v>
      </c>
    </row>
    <row r="53" spans="2:7" ht="22.5" customHeight="1">
      <c r="B53" s="204" t="s">
        <v>238</v>
      </c>
      <c r="C53" s="204"/>
      <c r="D53" s="205">
        <v>260</v>
      </c>
      <c r="E53" s="205"/>
      <c r="F53" s="142" t="s">
        <v>351</v>
      </c>
      <c r="G53" s="142" t="s">
        <v>352</v>
      </c>
    </row>
    <row r="54" spans="2:7" ht="56.25" customHeight="1">
      <c r="B54" s="202" t="s">
        <v>145</v>
      </c>
      <c r="C54" s="202"/>
      <c r="D54" s="203">
        <v>261</v>
      </c>
      <c r="E54" s="203"/>
      <c r="F54" s="143" t="s">
        <v>353</v>
      </c>
      <c r="G54" s="143" t="s">
        <v>354</v>
      </c>
    </row>
    <row r="55" spans="2:7" ht="23.25" customHeight="1">
      <c r="B55" s="202" t="s">
        <v>146</v>
      </c>
      <c r="C55" s="202"/>
      <c r="D55" s="203">
        <v>262</v>
      </c>
      <c r="E55" s="203"/>
      <c r="F55" s="143" t="s">
        <v>16</v>
      </c>
      <c r="G55" s="143" t="s">
        <v>16</v>
      </c>
    </row>
    <row r="56" spans="2:7" ht="78" customHeight="1">
      <c r="B56" s="202" t="s">
        <v>239</v>
      </c>
      <c r="C56" s="202"/>
      <c r="D56" s="203">
        <v>263</v>
      </c>
      <c r="E56" s="203"/>
      <c r="F56" s="142" t="s">
        <v>355</v>
      </c>
      <c r="G56" s="142" t="s">
        <v>356</v>
      </c>
    </row>
    <row r="57" spans="2:7" ht="36" customHeight="1">
      <c r="B57" s="202" t="s">
        <v>147</v>
      </c>
      <c r="C57" s="202"/>
      <c r="D57" s="203">
        <v>264</v>
      </c>
      <c r="E57" s="203"/>
      <c r="F57" s="143" t="s">
        <v>16</v>
      </c>
      <c r="G57" s="143" t="s">
        <v>16</v>
      </c>
    </row>
    <row r="58" spans="2:7" ht="63.75" customHeight="1">
      <c r="B58" s="220" t="s">
        <v>148</v>
      </c>
      <c r="C58" s="220"/>
      <c r="D58" s="203">
        <v>270</v>
      </c>
      <c r="E58" s="203"/>
      <c r="F58" s="142" t="s">
        <v>357</v>
      </c>
      <c r="G58" s="142" t="s">
        <v>358</v>
      </c>
    </row>
    <row r="59" spans="2:7" ht="22.5" customHeight="1">
      <c r="B59" s="208" t="s">
        <v>149</v>
      </c>
      <c r="C59" s="208"/>
      <c r="D59" s="221"/>
      <c r="E59" s="221"/>
      <c r="F59" s="128"/>
      <c r="G59" s="128"/>
    </row>
    <row r="60" spans="2:7" ht="20.25" customHeight="1">
      <c r="B60" s="202" t="s">
        <v>46</v>
      </c>
      <c r="C60" s="202"/>
      <c r="D60" s="203">
        <v>300</v>
      </c>
      <c r="E60" s="203"/>
      <c r="F60" s="143" t="s">
        <v>359</v>
      </c>
      <c r="G60" s="143" t="s">
        <v>360</v>
      </c>
    </row>
    <row r="61" spans="2:7" ht="34.5" customHeight="1">
      <c r="B61" s="202" t="s">
        <v>150</v>
      </c>
      <c r="C61" s="202"/>
      <c r="D61" s="203">
        <v>310</v>
      </c>
      <c r="E61" s="203"/>
      <c r="F61" s="143" t="s">
        <v>361</v>
      </c>
      <c r="G61" s="143" t="s">
        <v>362</v>
      </c>
    </row>
    <row r="62" spans="2:7" ht="37.5" customHeight="1">
      <c r="B62" s="202" t="s">
        <v>240</v>
      </c>
      <c r="C62" s="202"/>
      <c r="D62" s="203">
        <v>320</v>
      </c>
      <c r="E62" s="203"/>
      <c r="F62" s="143" t="s">
        <v>16</v>
      </c>
      <c r="G62" s="143" t="s">
        <v>16</v>
      </c>
    </row>
    <row r="63" spans="2:7" ht="23.25" customHeight="1">
      <c r="B63" s="220" t="s">
        <v>151</v>
      </c>
      <c r="C63" s="220"/>
      <c r="D63" s="203">
        <v>330</v>
      </c>
      <c r="E63" s="203"/>
      <c r="F63" s="142" t="s">
        <v>363</v>
      </c>
      <c r="G63" s="142" t="s">
        <v>364</v>
      </c>
    </row>
    <row r="64" spans="2:7" ht="35.25" customHeight="1">
      <c r="B64" s="220" t="s">
        <v>152</v>
      </c>
      <c r="C64" s="220"/>
      <c r="D64" s="203">
        <v>400</v>
      </c>
      <c r="E64" s="203"/>
      <c r="F64" s="142" t="s">
        <v>365</v>
      </c>
      <c r="G64" s="142" t="s">
        <v>366</v>
      </c>
    </row>
    <row r="65" spans="2:7" ht="55.5" customHeight="1">
      <c r="B65" s="202" t="s">
        <v>153</v>
      </c>
      <c r="C65" s="202"/>
      <c r="D65" s="203">
        <v>500</v>
      </c>
      <c r="E65" s="203"/>
      <c r="F65" s="146">
        <v>121478.6059</v>
      </c>
      <c r="G65" s="146">
        <v>121478.6059</v>
      </c>
    </row>
    <row r="66" spans="2:7" ht="77.25" customHeight="1">
      <c r="B66" s="202" t="s">
        <v>154</v>
      </c>
      <c r="C66" s="202"/>
      <c r="D66" s="203">
        <v>600</v>
      </c>
      <c r="E66" s="203"/>
      <c r="F66" s="143" t="s">
        <v>367</v>
      </c>
      <c r="G66" s="143" t="s">
        <v>368</v>
      </c>
    </row>
    <row r="67" spans="2:7" s="12" customFormat="1" ht="30" customHeight="1">
      <c r="B67" s="4"/>
      <c r="C67" s="4"/>
      <c r="D67" s="4"/>
      <c r="E67" s="4"/>
      <c r="F67" s="4"/>
      <c r="G67" s="4"/>
    </row>
    <row r="68" spans="2:7" s="12" customFormat="1" ht="32.25" customHeight="1">
      <c r="B68" s="213" t="s">
        <v>49</v>
      </c>
      <c r="C68" s="213"/>
      <c r="D68" s="213"/>
      <c r="E68" s="4"/>
      <c r="F68" s="92"/>
      <c r="G68" s="126" t="s">
        <v>304</v>
      </c>
    </row>
    <row r="69" spans="2:7" s="12" customFormat="1" ht="10.5" customHeight="1">
      <c r="B69" s="4"/>
      <c r="C69" s="4"/>
      <c r="D69" s="4"/>
      <c r="E69" s="4"/>
      <c r="F69" s="4"/>
      <c r="G69" s="4"/>
    </row>
    <row r="70" spans="2:7" s="12" customFormat="1" ht="18.75" customHeight="1">
      <c r="B70" s="213" t="s">
        <v>215</v>
      </c>
      <c r="C70" s="213"/>
      <c r="D70" s="213"/>
      <c r="E70" s="4"/>
      <c r="F70" s="93"/>
      <c r="G70" s="126" t="s">
        <v>216</v>
      </c>
    </row>
    <row r="71" spans="2:7" s="12" customFormat="1" ht="11.25" customHeight="1">
      <c r="B71" s="4"/>
      <c r="C71" s="4"/>
      <c r="D71" s="4"/>
      <c r="E71" s="4"/>
      <c r="F71" s="4"/>
      <c r="G71" s="4"/>
    </row>
    <row r="72" spans="2:7" s="12" customFormat="1" ht="20.25" customHeight="1">
      <c r="B72" s="213" t="s">
        <v>200</v>
      </c>
      <c r="C72" s="213"/>
      <c r="D72" s="213"/>
      <c r="E72" s="4"/>
      <c r="F72" s="92"/>
      <c r="G72" s="126" t="s">
        <v>217</v>
      </c>
    </row>
    <row r="73" spans="2:7" ht="6" customHeight="1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80"/>
    </row>
  </sheetData>
  <sheetProtection/>
  <mergeCells count="120">
    <mergeCell ref="B64:C64"/>
    <mergeCell ref="D64:E64"/>
    <mergeCell ref="B65:C65"/>
    <mergeCell ref="D65:E65"/>
    <mergeCell ref="B66:C66"/>
    <mergeCell ref="D66:E66"/>
    <mergeCell ref="B61:C61"/>
    <mergeCell ref="D61:E61"/>
    <mergeCell ref="B62:C62"/>
    <mergeCell ref="D62:E62"/>
    <mergeCell ref="B63:C63"/>
    <mergeCell ref="D63:E63"/>
    <mergeCell ref="B58:C58"/>
    <mergeCell ref="D58:E58"/>
    <mergeCell ref="B59:C59"/>
    <mergeCell ref="D59:E59"/>
    <mergeCell ref="B60:C60"/>
    <mergeCell ref="D60:E60"/>
    <mergeCell ref="B55:C55"/>
    <mergeCell ref="D55:E55"/>
    <mergeCell ref="B56:C56"/>
    <mergeCell ref="D56:E56"/>
    <mergeCell ref="B57:C57"/>
    <mergeCell ref="D57:E57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D18:E18"/>
    <mergeCell ref="B19:C19"/>
    <mergeCell ref="D19:E19"/>
    <mergeCell ref="B20:C20"/>
    <mergeCell ref="D20:E20"/>
    <mergeCell ref="B21:C21"/>
    <mergeCell ref="D21:E21"/>
    <mergeCell ref="B11:C11"/>
    <mergeCell ref="D11:E11"/>
    <mergeCell ref="B14:C14"/>
    <mergeCell ref="D14:E14"/>
    <mergeCell ref="B15:C15"/>
    <mergeCell ref="D15:E15"/>
    <mergeCell ref="B18:C18"/>
    <mergeCell ref="B28:C28"/>
    <mergeCell ref="B72:D72"/>
    <mergeCell ref="B70:D70"/>
    <mergeCell ref="B68:D68"/>
    <mergeCell ref="B5:C5"/>
    <mergeCell ref="B8:F8"/>
    <mergeCell ref="B6:F6"/>
    <mergeCell ref="B7:F7"/>
    <mergeCell ref="B9:D9"/>
    <mergeCell ref="B12:C12"/>
    <mergeCell ref="D12:E12"/>
    <mergeCell ref="B13:C13"/>
    <mergeCell ref="D13:E13"/>
    <mergeCell ref="B17:C17"/>
    <mergeCell ref="D17:E17"/>
    <mergeCell ref="B16:C16"/>
    <mergeCell ref="D16:E16"/>
    <mergeCell ref="D28:E28"/>
    <mergeCell ref="B29:C29"/>
    <mergeCell ref="D29:E29"/>
    <mergeCell ref="B30:C30"/>
    <mergeCell ref="D30:E30"/>
    <mergeCell ref="B31:C31"/>
    <mergeCell ref="D31:E31"/>
    <mergeCell ref="B38:C38"/>
    <mergeCell ref="D38:E38"/>
    <mergeCell ref="B39:C39"/>
    <mergeCell ref="B53:C53"/>
    <mergeCell ref="D53:E53"/>
    <mergeCell ref="B54:C54"/>
    <mergeCell ref="D54:E54"/>
    <mergeCell ref="B46:C46"/>
    <mergeCell ref="D46:E46"/>
    <mergeCell ref="D39:E39"/>
  </mergeCells>
  <printOptions/>
  <pageMargins left="0.75" right="0.4" top="0.31" bottom="0.35" header="0.33" footer="0.33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zoomScalePageLayoutView="0" workbookViewId="0" topLeftCell="A1">
      <selection activeCell="I27" sqref="I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116"/>
      <c r="C2" s="117"/>
      <c r="D2" s="117"/>
      <c r="E2" s="7" t="s">
        <v>155</v>
      </c>
    </row>
    <row r="3" spans="2:5" s="4" customFormat="1" ht="12" customHeight="1">
      <c r="B3" s="116"/>
      <c r="C3" s="117"/>
      <c r="D3" s="117"/>
      <c r="E3" s="7" t="s">
        <v>1</v>
      </c>
    </row>
    <row r="4" spans="2:5" s="4" customFormat="1" ht="12" customHeight="1">
      <c r="B4" s="116"/>
      <c r="C4" s="117"/>
      <c r="D4" s="117"/>
      <c r="E4" s="7" t="s">
        <v>2</v>
      </c>
    </row>
    <row r="5" spans="2:5" s="4" customFormat="1" ht="12" customHeight="1">
      <c r="B5" s="116"/>
      <c r="C5" s="117"/>
      <c r="D5" s="117"/>
      <c r="E5" s="7" t="s">
        <v>3</v>
      </c>
    </row>
    <row r="6" spans="2:5" s="4" customFormat="1" ht="12" customHeight="1">
      <c r="B6" s="116"/>
      <c r="C6" s="117"/>
      <c r="D6" s="117"/>
      <c r="E6" s="7" t="s">
        <v>4</v>
      </c>
    </row>
    <row r="7" spans="2:5" s="4" customFormat="1" ht="12" customHeight="1">
      <c r="B7" s="116"/>
      <c r="C7" s="117"/>
      <c r="D7" s="117"/>
      <c r="E7" s="7" t="s">
        <v>5</v>
      </c>
    </row>
    <row r="8" spans="2:5" s="4" customFormat="1" ht="16.5" customHeight="1">
      <c r="B8" s="222" t="s">
        <v>110</v>
      </c>
      <c r="C8" s="222"/>
      <c r="D8" s="222"/>
      <c r="E8" s="222"/>
    </row>
    <row r="9" spans="2:5" s="4" customFormat="1" ht="15.75" customHeight="1">
      <c r="B9" s="223" t="s">
        <v>369</v>
      </c>
      <c r="C9" s="223"/>
      <c r="D9" s="223"/>
      <c r="E9" s="223"/>
    </row>
    <row r="10" spans="2:9" ht="20.25" customHeight="1">
      <c r="B10" s="113" t="s">
        <v>225</v>
      </c>
      <c r="C10" s="114"/>
      <c r="D10" s="114"/>
      <c r="E10" s="114"/>
      <c r="F10" s="112"/>
      <c r="G10" s="112"/>
      <c r="H10" s="112"/>
      <c r="I10" s="112"/>
    </row>
    <row r="11" spans="2:5" ht="39" customHeight="1">
      <c r="B11" s="106" t="s">
        <v>7</v>
      </c>
      <c r="C11" s="115"/>
      <c r="D11" s="115"/>
      <c r="E11" s="115"/>
    </row>
    <row r="12" spans="2:5" s="12" customFormat="1" ht="12.75" customHeight="1">
      <c r="B12" s="216" t="s">
        <v>339</v>
      </c>
      <c r="C12" s="214"/>
      <c r="D12" s="214"/>
      <c r="E12" s="214"/>
    </row>
    <row r="13" spans="2:5" ht="13.5" customHeight="1">
      <c r="B13" s="214" t="s">
        <v>218</v>
      </c>
      <c r="C13" s="214"/>
      <c r="D13" s="214"/>
      <c r="E13" s="214"/>
    </row>
    <row r="14" spans="2:5" ht="36.75" customHeight="1">
      <c r="B14" s="27" t="s">
        <v>52</v>
      </c>
      <c r="C14" s="15" t="s">
        <v>114</v>
      </c>
      <c r="D14" s="15" t="s">
        <v>156</v>
      </c>
      <c r="E14" s="15" t="s">
        <v>157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58" t="s">
        <v>158</v>
      </c>
      <c r="C16" s="66">
        <v>100</v>
      </c>
      <c r="D16" s="68">
        <f>D18+D21+D20</f>
        <v>30376.1813</v>
      </c>
      <c r="E16" s="68">
        <f>E18+E20+E21</f>
        <v>121478.60590000001</v>
      </c>
    </row>
    <row r="17" spans="2:5" ht="14.25" customHeight="1">
      <c r="B17" s="59" t="s">
        <v>159</v>
      </c>
      <c r="C17" s="69"/>
      <c r="D17" s="70"/>
      <c r="E17" s="70"/>
    </row>
    <row r="18" spans="2:5" ht="32.25" customHeight="1">
      <c r="B18" s="59" t="s">
        <v>160</v>
      </c>
      <c r="C18" s="65">
        <v>110</v>
      </c>
      <c r="D18" s="104">
        <v>30340.52309</v>
      </c>
      <c r="E18" s="68">
        <v>120193.33955</v>
      </c>
    </row>
    <row r="19" spans="2:5" ht="54.75" customHeight="1">
      <c r="B19" s="59" t="s">
        <v>161</v>
      </c>
      <c r="C19" s="65">
        <v>120</v>
      </c>
      <c r="D19" s="68">
        <v>0</v>
      </c>
      <c r="E19" s="68">
        <v>0</v>
      </c>
    </row>
    <row r="20" spans="2:5" ht="26.25" customHeight="1">
      <c r="B20" s="59" t="s">
        <v>162</v>
      </c>
      <c r="C20" s="65">
        <v>130</v>
      </c>
      <c r="D20" s="68">
        <v>35.65821</v>
      </c>
      <c r="E20" s="68">
        <v>1285.26635</v>
      </c>
    </row>
    <row r="21" spans="2:5" ht="57" customHeight="1">
      <c r="B21" s="59" t="s">
        <v>163</v>
      </c>
      <c r="C21" s="65">
        <v>140</v>
      </c>
      <c r="D21" s="68">
        <v>0</v>
      </c>
      <c r="E21" s="68">
        <v>0</v>
      </c>
    </row>
    <row r="22" spans="2:5" ht="21.75" customHeight="1">
      <c r="B22" s="59" t="s">
        <v>164</v>
      </c>
      <c r="C22" s="65">
        <v>150</v>
      </c>
      <c r="D22" s="68">
        <v>0</v>
      </c>
      <c r="E22" s="68">
        <v>0</v>
      </c>
    </row>
    <row r="23" spans="2:5" ht="41.25" customHeight="1">
      <c r="B23" s="59" t="s">
        <v>165</v>
      </c>
      <c r="C23" s="65">
        <v>200</v>
      </c>
      <c r="D23" s="91">
        <f>D25+D27+D28</f>
        <v>180</v>
      </c>
      <c r="E23" s="91">
        <f>E25+E26+E27+E28+E29</f>
        <v>397</v>
      </c>
    </row>
    <row r="24" spans="2:5" ht="11.25" customHeight="1">
      <c r="B24" s="59" t="s">
        <v>159</v>
      </c>
      <c r="C24" s="69"/>
      <c r="D24" s="91"/>
      <c r="E24" s="91"/>
    </row>
    <row r="25" spans="2:5" ht="24" customHeight="1">
      <c r="B25" s="59" t="s">
        <v>166</v>
      </c>
      <c r="C25" s="65">
        <v>210</v>
      </c>
      <c r="D25" s="91">
        <v>178</v>
      </c>
      <c r="E25" s="91">
        <v>393</v>
      </c>
    </row>
    <row r="26" spans="2:5" ht="52.5" customHeight="1">
      <c r="B26" s="59" t="s">
        <v>167</v>
      </c>
      <c r="C26" s="65">
        <v>220</v>
      </c>
      <c r="D26" s="91">
        <v>0</v>
      </c>
      <c r="E26" s="91">
        <v>0</v>
      </c>
    </row>
    <row r="27" spans="2:5" ht="28.5" customHeight="1">
      <c r="B27" s="59" t="s">
        <v>168</v>
      </c>
      <c r="C27" s="65">
        <v>230</v>
      </c>
      <c r="D27" s="91">
        <v>1</v>
      </c>
      <c r="E27" s="91">
        <v>3</v>
      </c>
    </row>
    <row r="28" spans="2:5" ht="48" customHeight="1">
      <c r="B28" s="59" t="s">
        <v>169</v>
      </c>
      <c r="C28" s="65">
        <v>240</v>
      </c>
      <c r="D28" s="91">
        <v>1</v>
      </c>
      <c r="E28" s="91">
        <v>1</v>
      </c>
    </row>
    <row r="29" spans="2:5" ht="19.5" customHeight="1">
      <c r="B29" s="59" t="s">
        <v>170</v>
      </c>
      <c r="C29" s="65">
        <v>250</v>
      </c>
      <c r="D29" s="91">
        <v>0</v>
      </c>
      <c r="E29" s="91">
        <v>0</v>
      </c>
    </row>
    <row r="32" ht="11.25">
      <c r="B32" s="17"/>
    </row>
    <row r="33" spans="2:5" ht="11.25" customHeight="1">
      <c r="B33" s="81" t="s">
        <v>49</v>
      </c>
      <c r="C33" s="82" t="s">
        <v>306</v>
      </c>
      <c r="D33" s="83"/>
      <c r="E33" s="83" t="s">
        <v>305</v>
      </c>
    </row>
    <row r="34" spans="2:5" ht="12">
      <c r="B34" s="83"/>
      <c r="C34" s="84"/>
      <c r="D34" s="83"/>
      <c r="E34" s="83"/>
    </row>
    <row r="35" spans="2:5" ht="12">
      <c r="B35" s="83"/>
      <c r="C35" s="84"/>
      <c r="D35" s="83"/>
      <c r="E35" s="83"/>
    </row>
    <row r="36" spans="2:5" ht="12">
      <c r="B36" s="83"/>
      <c r="C36" s="84"/>
      <c r="D36" s="83"/>
      <c r="E36" s="83"/>
    </row>
    <row r="37" spans="2:5" ht="12">
      <c r="B37" s="81" t="s">
        <v>215</v>
      </c>
      <c r="C37" s="82" t="s">
        <v>312</v>
      </c>
      <c r="D37" s="83"/>
      <c r="E37" s="83"/>
    </row>
    <row r="38" spans="2:5" ht="12">
      <c r="B38" s="83"/>
      <c r="C38" s="84"/>
      <c r="D38" s="83"/>
      <c r="E38" s="83"/>
    </row>
    <row r="39" spans="2:5" ht="12">
      <c r="B39" s="83"/>
      <c r="C39" s="84"/>
      <c r="D39" s="83"/>
      <c r="E39" s="83"/>
    </row>
    <row r="40" spans="2:5" ht="12">
      <c r="B40" s="83"/>
      <c r="C40" s="84"/>
      <c r="D40" s="83"/>
      <c r="E40" s="83"/>
    </row>
    <row r="41" spans="2:5" ht="12">
      <c r="B41" s="81" t="s">
        <v>200</v>
      </c>
      <c r="C41" s="82" t="s">
        <v>201</v>
      </c>
      <c r="D41" s="83"/>
      <c r="E41" s="83"/>
    </row>
    <row r="42" spans="2:5" ht="12">
      <c r="B42" s="83"/>
      <c r="C42" s="84"/>
      <c r="D42" s="83"/>
      <c r="E42" s="83"/>
    </row>
    <row r="43" spans="2:5" ht="12">
      <c r="B43" s="83"/>
      <c r="C43" s="84"/>
      <c r="D43" s="83"/>
      <c r="E43" s="83"/>
    </row>
    <row r="44" spans="2:5" ht="12">
      <c r="B44" s="83"/>
      <c r="C44" s="84"/>
      <c r="D44" s="83"/>
      <c r="E44" s="83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E14" sqref="E14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3" customWidth="1"/>
    <col min="6" max="6" width="17.16015625" style="0" customWidth="1"/>
  </cols>
  <sheetData>
    <row r="1" spans="1:4" ht="18" customHeight="1">
      <c r="A1" s="30"/>
      <c r="B1" s="94" t="s">
        <v>220</v>
      </c>
      <c r="C1" s="95"/>
      <c r="D1" s="96"/>
    </row>
    <row r="2" spans="1:4" ht="12.75">
      <c r="A2" s="30"/>
      <c r="B2" s="98" t="s">
        <v>111</v>
      </c>
      <c r="C2" s="99"/>
      <c r="D2" s="97"/>
    </row>
    <row r="3" spans="1:4" ht="16.5" customHeight="1">
      <c r="A3" s="30"/>
      <c r="B3" s="224" t="s">
        <v>370</v>
      </c>
      <c r="C3" s="224"/>
      <c r="D3" s="224"/>
    </row>
    <row r="4" spans="1:4" ht="15.75" customHeight="1">
      <c r="A4" s="30"/>
      <c r="B4" s="100" t="s">
        <v>223</v>
      </c>
      <c r="C4" s="101"/>
      <c r="D4" s="100"/>
    </row>
    <row r="5" spans="1:4" ht="31.5" customHeight="1">
      <c r="A5" s="30"/>
      <c r="B5" s="102" t="s">
        <v>7</v>
      </c>
      <c r="C5" s="103"/>
      <c r="D5" s="103"/>
    </row>
    <row r="6" spans="1:5" ht="14.25" customHeight="1">
      <c r="A6" s="30"/>
      <c r="B6" s="225" t="s">
        <v>339</v>
      </c>
      <c r="C6" s="225"/>
      <c r="D6" s="225"/>
      <c r="E6" s="89"/>
    </row>
    <row r="7" spans="1:5" s="12" customFormat="1" ht="12.75" customHeight="1">
      <c r="A7" s="47"/>
      <c r="B7" s="227" t="s">
        <v>218</v>
      </c>
      <c r="C7" s="225"/>
      <c r="D7" s="225"/>
      <c r="E7" s="90"/>
    </row>
    <row r="8" spans="1:4" ht="11.25">
      <c r="A8" s="30"/>
      <c r="B8" s="30"/>
      <c r="C8" s="40"/>
      <c r="D8" s="41" t="s">
        <v>112</v>
      </c>
    </row>
    <row r="9" spans="1:4" ht="30.75" customHeight="1">
      <c r="A9" s="226"/>
      <c r="B9" s="48" t="s">
        <v>113</v>
      </c>
      <c r="C9" s="49" t="s">
        <v>114</v>
      </c>
      <c r="D9" s="49" t="s">
        <v>115</v>
      </c>
    </row>
    <row r="10" spans="1:4" ht="15" customHeight="1">
      <c r="A10" s="226"/>
      <c r="B10" s="50" t="s">
        <v>171</v>
      </c>
      <c r="C10" s="42" t="s">
        <v>172</v>
      </c>
      <c r="D10" s="42" t="s">
        <v>173</v>
      </c>
    </row>
    <row r="11" spans="1:4" ht="18" customHeight="1">
      <c r="A11" s="30"/>
      <c r="B11" s="76" t="s">
        <v>116</v>
      </c>
      <c r="C11" s="77" t="s">
        <v>181</v>
      </c>
      <c r="D11" s="170" t="s">
        <v>286</v>
      </c>
    </row>
    <row r="12" spans="1:6" ht="24.75" customHeight="1">
      <c r="A12" s="30"/>
      <c r="B12" s="78" t="s">
        <v>117</v>
      </c>
      <c r="C12" s="75" t="s">
        <v>182</v>
      </c>
      <c r="D12" s="170" t="s">
        <v>371</v>
      </c>
      <c r="F12" s="73"/>
    </row>
    <row r="13" spans="1:6" ht="28.5" customHeight="1">
      <c r="A13" s="30"/>
      <c r="B13" s="78" t="s">
        <v>118</v>
      </c>
      <c r="C13" s="75" t="s">
        <v>183</v>
      </c>
      <c r="D13" s="170" t="s">
        <v>372</v>
      </c>
      <c r="F13" s="73"/>
    </row>
    <row r="14" spans="1:6" ht="27" customHeight="1">
      <c r="A14" s="30"/>
      <c r="B14" s="78" t="s">
        <v>119</v>
      </c>
      <c r="C14" s="75" t="s">
        <v>184</v>
      </c>
      <c r="D14" s="170" t="s">
        <v>16</v>
      </c>
      <c r="F14" s="73"/>
    </row>
    <row r="15" spans="1:4" ht="27" customHeight="1">
      <c r="A15" s="30"/>
      <c r="B15" s="78" t="s">
        <v>120</v>
      </c>
      <c r="C15" s="75" t="s">
        <v>185</v>
      </c>
      <c r="D15" s="170" t="s">
        <v>16</v>
      </c>
    </row>
    <row r="16" spans="1:4" ht="24.75" customHeight="1">
      <c r="A16" s="30"/>
      <c r="B16" s="78" t="s">
        <v>121</v>
      </c>
      <c r="C16" s="75" t="s">
        <v>186</v>
      </c>
      <c r="D16" s="170" t="s">
        <v>16</v>
      </c>
    </row>
    <row r="17" spans="1:5" ht="42.75" customHeight="1">
      <c r="A17" s="30"/>
      <c r="B17" s="78" t="s">
        <v>122</v>
      </c>
      <c r="C17" s="75" t="s">
        <v>187</v>
      </c>
      <c r="D17" s="170" t="s">
        <v>373</v>
      </c>
      <c r="E17" s="137"/>
    </row>
    <row r="18" spans="1:5" ht="28.5" customHeight="1">
      <c r="A18" s="30"/>
      <c r="B18" s="79" t="s">
        <v>123</v>
      </c>
      <c r="C18" s="75" t="s">
        <v>188</v>
      </c>
      <c r="D18" s="171" t="s">
        <v>374</v>
      </c>
      <c r="E18" s="137"/>
    </row>
    <row r="19" spans="2:5" ht="22.5" customHeight="1">
      <c r="B19" s="30"/>
      <c r="C19" s="40"/>
      <c r="D19" s="169"/>
      <c r="E19" s="137"/>
    </row>
    <row r="20" spans="2:5" ht="12">
      <c r="B20" s="81" t="s">
        <v>49</v>
      </c>
      <c r="C20" s="82" t="s">
        <v>307</v>
      </c>
      <c r="D20" s="83"/>
      <c r="E20" s="83"/>
    </row>
    <row r="21" spans="2:5" ht="12">
      <c r="B21" s="83"/>
      <c r="C21" s="84"/>
      <c r="D21" s="83"/>
      <c r="E21" s="83"/>
    </row>
    <row r="22" spans="2:5" ht="12">
      <c r="B22" s="83"/>
      <c r="C22" s="84"/>
      <c r="D22" s="83"/>
      <c r="E22" s="83"/>
    </row>
    <row r="23" spans="2:5" ht="12">
      <c r="B23" s="83"/>
      <c r="C23" s="84"/>
      <c r="D23" s="83"/>
      <c r="E23" s="83"/>
    </row>
    <row r="24" spans="2:5" ht="12">
      <c r="B24" s="81" t="s">
        <v>215</v>
      </c>
      <c r="C24" s="82" t="s">
        <v>315</v>
      </c>
      <c r="D24" s="83"/>
      <c r="E24" s="83"/>
    </row>
    <row r="25" spans="2:5" ht="12">
      <c r="B25" s="83"/>
      <c r="C25" s="84"/>
      <c r="D25" s="83"/>
      <c r="E25" s="83"/>
    </row>
    <row r="26" spans="2:5" ht="12">
      <c r="B26" s="83"/>
      <c r="C26" s="84"/>
      <c r="D26" s="83"/>
      <c r="E26" s="83"/>
    </row>
    <row r="27" spans="2:5" ht="12">
      <c r="B27" s="83"/>
      <c r="C27" s="84"/>
      <c r="D27" s="83"/>
      <c r="E27" s="83"/>
    </row>
    <row r="28" spans="2:5" ht="12">
      <c r="B28" s="81" t="s">
        <v>200</v>
      </c>
      <c r="C28" s="82" t="s">
        <v>201</v>
      </c>
      <c r="D28" s="83"/>
      <c r="E28" s="83"/>
    </row>
    <row r="29" spans="2:5" ht="12">
      <c r="B29" s="83"/>
      <c r="C29" s="84"/>
      <c r="D29" s="83"/>
      <c r="E29" s="83"/>
    </row>
    <row r="30" spans="2:5" ht="12">
      <c r="B30" s="83"/>
      <c r="C30" s="136"/>
      <c r="D30" s="135"/>
      <c r="E30" s="138"/>
    </row>
    <row r="31" spans="2:5" ht="12">
      <c r="B31" s="83"/>
      <c r="C31" s="136"/>
      <c r="D31" s="135"/>
      <c r="E31" s="138"/>
    </row>
    <row r="32" spans="2:5" ht="12">
      <c r="B32" s="81"/>
      <c r="C32" s="82"/>
      <c r="D32" s="83"/>
      <c r="E32" s="137"/>
    </row>
    <row r="33" spans="2:5" ht="12">
      <c r="B33" s="83"/>
      <c r="C33" s="84"/>
      <c r="D33" s="83"/>
      <c r="E33" s="137"/>
    </row>
    <row r="34" spans="2:4" ht="12">
      <c r="B34" s="83"/>
      <c r="C34" s="84"/>
      <c r="D34" s="83"/>
    </row>
    <row r="35" spans="2:4" ht="12">
      <c r="B35" s="83"/>
      <c r="C35" s="84"/>
      <c r="D35" s="83"/>
    </row>
    <row r="36" spans="2:4" ht="12">
      <c r="B36" s="83"/>
      <c r="C36" s="84"/>
      <c r="D36" s="83"/>
    </row>
    <row r="37" ht="12">
      <c r="D37" s="83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PageLayoutView="0" workbookViewId="0" topLeftCell="A1">
      <selection activeCell="D5" sqref="D5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73" customWidth="1"/>
    <col min="5" max="5" width="19.5" style="73" customWidth="1"/>
    <col min="6" max="6" width="21.33203125" style="0" customWidth="1"/>
  </cols>
  <sheetData>
    <row r="1" spans="1:6" ht="9" customHeight="1">
      <c r="A1" s="30"/>
      <c r="B1" s="28"/>
      <c r="C1" s="28"/>
      <c r="D1" s="119"/>
      <c r="E1" s="119"/>
      <c r="F1" s="30"/>
    </row>
    <row r="2" spans="1:6" ht="12">
      <c r="A2" s="30"/>
      <c r="B2" s="31"/>
      <c r="C2" s="32"/>
      <c r="D2" s="120"/>
      <c r="E2" s="120"/>
      <c r="F2" s="33" t="s">
        <v>107</v>
      </c>
    </row>
    <row r="3" spans="1:6" ht="12">
      <c r="A3" s="30"/>
      <c r="B3" s="31"/>
      <c r="C3" s="32"/>
      <c r="D3" s="120"/>
      <c r="E3" s="120"/>
      <c r="F3" s="33" t="s">
        <v>1</v>
      </c>
    </row>
    <row r="4" spans="1:6" ht="12">
      <c r="A4" s="30"/>
      <c r="B4" s="31"/>
      <c r="C4" s="32"/>
      <c r="D4" s="120"/>
      <c r="E4" s="120"/>
      <c r="F4" s="33" t="s">
        <v>2</v>
      </c>
    </row>
    <row r="5" spans="1:6" ht="12">
      <c r="A5" s="30"/>
      <c r="B5" s="31"/>
      <c r="C5" s="32"/>
      <c r="D5" s="120"/>
      <c r="E5" s="120"/>
      <c r="F5" s="33" t="s">
        <v>3</v>
      </c>
    </row>
    <row r="6" spans="1:6" ht="12">
      <c r="A6" s="30"/>
      <c r="B6" s="31"/>
      <c r="C6" s="32"/>
      <c r="D6" s="120"/>
      <c r="E6" s="120"/>
      <c r="F6" s="33" t="s">
        <v>4</v>
      </c>
    </row>
    <row r="7" spans="1:6" ht="12">
      <c r="A7" s="30"/>
      <c r="B7" s="31"/>
      <c r="C7" s="32"/>
      <c r="D7" s="120"/>
      <c r="E7" s="120"/>
      <c r="F7" s="33" t="s">
        <v>5</v>
      </c>
    </row>
    <row r="8" spans="1:6" ht="18.75" customHeight="1">
      <c r="A8" s="30"/>
      <c r="B8" s="34" t="s">
        <v>108</v>
      </c>
      <c r="C8" s="35"/>
      <c r="D8" s="121"/>
      <c r="E8" s="121"/>
      <c r="F8" s="35"/>
    </row>
    <row r="9" spans="1:6" ht="18.75" customHeight="1">
      <c r="A9" s="30"/>
      <c r="B9" s="228" t="s">
        <v>388</v>
      </c>
      <c r="C9" s="228"/>
      <c r="D9" s="228"/>
      <c r="E9" s="228"/>
      <c r="F9" s="228"/>
    </row>
    <row r="10" spans="1:6" s="4" customFormat="1" ht="14.25" customHeight="1">
      <c r="A10" s="51"/>
      <c r="B10" s="36" t="s">
        <v>223</v>
      </c>
      <c r="C10" s="37"/>
      <c r="D10" s="122"/>
      <c r="E10" s="122"/>
      <c r="F10" s="36"/>
    </row>
    <row r="11" spans="1:6" ht="19.5" customHeight="1">
      <c r="A11" s="30"/>
      <c r="B11" s="38" t="s">
        <v>7</v>
      </c>
      <c r="C11" s="39"/>
      <c r="D11" s="123"/>
      <c r="E11" s="123"/>
      <c r="F11" s="35"/>
    </row>
    <row r="12" spans="1:6" s="12" customFormat="1" ht="16.5" customHeight="1">
      <c r="A12" s="47"/>
      <c r="B12" s="229" t="s">
        <v>339</v>
      </c>
      <c r="C12" s="229"/>
      <c r="D12" s="229"/>
      <c r="E12" s="229"/>
      <c r="F12" s="230"/>
    </row>
    <row r="13" spans="1:6" s="12" customFormat="1" ht="17.25" customHeight="1">
      <c r="A13" s="47"/>
      <c r="B13" s="229" t="s">
        <v>218</v>
      </c>
      <c r="C13" s="229"/>
      <c r="D13" s="229"/>
      <c r="E13" s="229"/>
      <c r="F13" s="230"/>
    </row>
    <row r="14" spans="1:6" ht="11.25">
      <c r="A14" s="30"/>
      <c r="B14" s="30"/>
      <c r="C14" s="40"/>
      <c r="D14" s="125"/>
      <c r="E14" s="124"/>
      <c r="F14" s="41" t="s">
        <v>8</v>
      </c>
    </row>
    <row r="15" spans="1:6" ht="78.75" customHeight="1">
      <c r="A15" s="30"/>
      <c r="B15" s="133" t="s">
        <v>267</v>
      </c>
      <c r="C15" s="133" t="s">
        <v>10</v>
      </c>
      <c r="D15" s="134" t="s">
        <v>271</v>
      </c>
      <c r="E15" s="134" t="s">
        <v>268</v>
      </c>
      <c r="F15" s="133" t="s">
        <v>269</v>
      </c>
    </row>
    <row r="16" spans="1:6" ht="12.75">
      <c r="A16" s="30"/>
      <c r="B16" s="130" t="s">
        <v>171</v>
      </c>
      <c r="C16" s="130" t="s">
        <v>172</v>
      </c>
      <c r="D16" s="132" t="s">
        <v>173</v>
      </c>
      <c r="E16" s="131" t="s">
        <v>174</v>
      </c>
      <c r="F16" s="130" t="s">
        <v>270</v>
      </c>
    </row>
    <row r="17" spans="1:6" ht="16.5" customHeight="1">
      <c r="A17" s="30"/>
      <c r="B17" s="172" t="s">
        <v>109</v>
      </c>
      <c r="C17" s="173">
        <v>100</v>
      </c>
      <c r="D17" s="174">
        <v>924.28</v>
      </c>
      <c r="E17" s="174">
        <v>0.56</v>
      </c>
      <c r="F17" s="175" t="s">
        <v>242</v>
      </c>
    </row>
    <row r="18" spans="1:6" ht="15.75" customHeight="1">
      <c r="A18" s="30"/>
      <c r="B18" s="176" t="s">
        <v>13</v>
      </c>
      <c r="C18" s="177"/>
      <c r="D18" s="176"/>
      <c r="E18" s="176"/>
      <c r="F18" s="176"/>
    </row>
    <row r="19" spans="1:6" ht="20.25" customHeight="1">
      <c r="A19" s="30"/>
      <c r="B19" s="178" t="s">
        <v>14</v>
      </c>
      <c r="C19" s="179">
        <v>110</v>
      </c>
      <c r="D19" s="281">
        <v>924.28</v>
      </c>
      <c r="E19" s="174">
        <v>0.56</v>
      </c>
      <c r="F19" s="175" t="s">
        <v>242</v>
      </c>
    </row>
    <row r="20" spans="1:6" ht="21" customHeight="1">
      <c r="A20" s="30"/>
      <c r="B20" s="180" t="s">
        <v>333</v>
      </c>
      <c r="C20" s="181"/>
      <c r="D20" s="281">
        <v>924.28</v>
      </c>
      <c r="E20" s="174">
        <v>0.56</v>
      </c>
      <c r="F20" s="175" t="s">
        <v>242</v>
      </c>
    </row>
    <row r="21" spans="1:6" ht="16.5" customHeight="1">
      <c r="A21" s="30"/>
      <c r="B21" s="178" t="s">
        <v>15</v>
      </c>
      <c r="C21" s="179">
        <v>120</v>
      </c>
      <c r="D21" s="182"/>
      <c r="E21" s="183" t="s">
        <v>16</v>
      </c>
      <c r="F21" s="175" t="s">
        <v>242</v>
      </c>
    </row>
    <row r="22" spans="1:6" ht="16.5" customHeight="1">
      <c r="A22" s="30"/>
      <c r="B22" s="172" t="s">
        <v>17</v>
      </c>
      <c r="C22" s="173">
        <v>200</v>
      </c>
      <c r="D22" s="183"/>
      <c r="E22" s="183" t="s">
        <v>16</v>
      </c>
      <c r="F22" s="175" t="s">
        <v>242</v>
      </c>
    </row>
    <row r="23" spans="1:6" ht="17.25" customHeight="1">
      <c r="A23" s="30"/>
      <c r="B23" s="176" t="s">
        <v>13</v>
      </c>
      <c r="C23" s="177"/>
      <c r="D23" s="176"/>
      <c r="E23" s="176"/>
      <c r="F23" s="176"/>
    </row>
    <row r="24" spans="1:6" ht="16.5" customHeight="1">
      <c r="A24" s="30"/>
      <c r="B24" s="178" t="s">
        <v>14</v>
      </c>
      <c r="C24" s="179">
        <v>210</v>
      </c>
      <c r="D24" s="182"/>
      <c r="E24" s="183" t="s">
        <v>16</v>
      </c>
      <c r="F24" s="175" t="s">
        <v>242</v>
      </c>
    </row>
    <row r="25" spans="1:6" ht="16.5" customHeight="1">
      <c r="A25" s="30"/>
      <c r="B25" s="178" t="s">
        <v>15</v>
      </c>
      <c r="C25" s="179">
        <v>220</v>
      </c>
      <c r="D25" s="182"/>
      <c r="E25" s="183" t="s">
        <v>16</v>
      </c>
      <c r="F25" s="175" t="s">
        <v>242</v>
      </c>
    </row>
    <row r="26" spans="1:7" ht="20.25" customHeight="1">
      <c r="A26" s="30"/>
      <c r="B26" s="184" t="s">
        <v>243</v>
      </c>
      <c r="C26" s="173">
        <v>300</v>
      </c>
      <c r="D26" s="183"/>
      <c r="E26" s="183" t="s">
        <v>16</v>
      </c>
      <c r="F26" s="175" t="s">
        <v>242</v>
      </c>
      <c r="G26" s="73"/>
    </row>
    <row r="27" spans="1:6" ht="42" customHeight="1">
      <c r="A27" s="30"/>
      <c r="B27" s="186" t="s">
        <v>13</v>
      </c>
      <c r="C27" s="177"/>
      <c r="D27" s="176"/>
      <c r="E27" s="176"/>
      <c r="F27" s="176"/>
    </row>
    <row r="28" spans="1:6" ht="42.75" customHeight="1">
      <c r="A28" s="30"/>
      <c r="B28" s="187" t="s">
        <v>244</v>
      </c>
      <c r="C28" s="173">
        <v>310</v>
      </c>
      <c r="D28" s="183"/>
      <c r="E28" s="183" t="s">
        <v>16</v>
      </c>
      <c r="F28" s="175" t="s">
        <v>242</v>
      </c>
    </row>
    <row r="29" spans="1:6" ht="18.75" customHeight="1">
      <c r="A29" s="30"/>
      <c r="B29" s="188" t="s">
        <v>245</v>
      </c>
      <c r="C29" s="177"/>
      <c r="D29" s="189"/>
      <c r="E29" s="189"/>
      <c r="F29" s="189"/>
    </row>
    <row r="30" spans="1:6" ht="18" customHeight="1">
      <c r="A30" s="30"/>
      <c r="B30" s="190" t="s">
        <v>246</v>
      </c>
      <c r="C30" s="179">
        <v>311</v>
      </c>
      <c r="D30" s="183"/>
      <c r="E30" s="183" t="s">
        <v>16</v>
      </c>
      <c r="F30" s="183"/>
    </row>
    <row r="31" spans="1:6" ht="27" customHeight="1">
      <c r="A31" s="30"/>
      <c r="B31" s="190" t="s">
        <v>247</v>
      </c>
      <c r="C31" s="179">
        <v>312</v>
      </c>
      <c r="D31" s="183"/>
      <c r="E31" s="183" t="s">
        <v>16</v>
      </c>
      <c r="F31" s="183"/>
    </row>
    <row r="32" spans="1:6" ht="24" customHeight="1">
      <c r="A32" s="30"/>
      <c r="B32" s="190" t="s">
        <v>248</v>
      </c>
      <c r="C32" s="179">
        <v>313</v>
      </c>
      <c r="D32" s="183"/>
      <c r="E32" s="183" t="s">
        <v>16</v>
      </c>
      <c r="F32" s="183"/>
    </row>
    <row r="33" spans="1:6" ht="39.75" customHeight="1">
      <c r="A33" s="30"/>
      <c r="B33" s="190" t="s">
        <v>249</v>
      </c>
      <c r="C33" s="179">
        <v>314</v>
      </c>
      <c r="D33" s="183"/>
      <c r="E33" s="183" t="s">
        <v>16</v>
      </c>
      <c r="F33" s="175" t="s">
        <v>242</v>
      </c>
    </row>
    <row r="34" spans="1:6" ht="44.25" customHeight="1">
      <c r="A34" s="30"/>
      <c r="B34" s="190" t="s">
        <v>250</v>
      </c>
      <c r="C34" s="179">
        <v>315</v>
      </c>
      <c r="D34" s="183"/>
      <c r="E34" s="183" t="s">
        <v>16</v>
      </c>
      <c r="F34" s="183"/>
    </row>
    <row r="35" spans="1:6" ht="29.25" customHeight="1">
      <c r="A35" s="30"/>
      <c r="B35" s="190" t="s">
        <v>251</v>
      </c>
      <c r="C35" s="179">
        <v>316</v>
      </c>
      <c r="D35" s="183"/>
      <c r="E35" s="183" t="s">
        <v>16</v>
      </c>
      <c r="F35" s="183"/>
    </row>
    <row r="36" spans="1:6" ht="26.25" customHeight="1">
      <c r="A36" s="30"/>
      <c r="B36" s="190" t="s">
        <v>252</v>
      </c>
      <c r="C36" s="179">
        <v>317</v>
      </c>
      <c r="D36" s="183"/>
      <c r="E36" s="183" t="s">
        <v>16</v>
      </c>
      <c r="F36" s="175" t="s">
        <v>242</v>
      </c>
    </row>
    <row r="37" spans="1:6" ht="32.25" customHeight="1">
      <c r="A37" s="30"/>
      <c r="B37" s="190" t="s">
        <v>253</v>
      </c>
      <c r="C37" s="179">
        <v>318</v>
      </c>
      <c r="D37" s="183"/>
      <c r="E37" s="183" t="s">
        <v>16</v>
      </c>
      <c r="F37" s="183"/>
    </row>
    <row r="38" spans="1:6" ht="27" customHeight="1">
      <c r="A38" s="30"/>
      <c r="B38" s="187" t="s">
        <v>254</v>
      </c>
      <c r="C38" s="173">
        <v>320</v>
      </c>
      <c r="D38" s="183"/>
      <c r="E38" s="183" t="s">
        <v>16</v>
      </c>
      <c r="F38" s="175" t="s">
        <v>242</v>
      </c>
    </row>
    <row r="39" spans="1:6" ht="43.5" customHeight="1">
      <c r="A39" s="30"/>
      <c r="B39" s="188" t="s">
        <v>245</v>
      </c>
      <c r="C39" s="177"/>
      <c r="D39" s="189"/>
      <c r="E39" s="189"/>
      <c r="F39" s="189"/>
    </row>
    <row r="40" spans="1:6" ht="26.25" customHeight="1">
      <c r="A40" s="30"/>
      <c r="B40" s="190" t="s">
        <v>246</v>
      </c>
      <c r="C40" s="179">
        <v>321</v>
      </c>
      <c r="D40" s="183"/>
      <c r="E40" s="183" t="s">
        <v>16</v>
      </c>
      <c r="F40" s="175"/>
    </row>
    <row r="41" spans="1:6" ht="22.5" customHeight="1">
      <c r="A41" s="30"/>
      <c r="B41" s="190" t="s">
        <v>247</v>
      </c>
      <c r="C41" s="179">
        <v>322</v>
      </c>
      <c r="D41" s="183"/>
      <c r="E41" s="183" t="s">
        <v>16</v>
      </c>
      <c r="F41" s="175"/>
    </row>
    <row r="42" spans="1:6" ht="30.75" customHeight="1">
      <c r="A42" s="30"/>
      <c r="B42" s="190" t="s">
        <v>248</v>
      </c>
      <c r="C42" s="179">
        <v>323</v>
      </c>
      <c r="D42" s="183"/>
      <c r="E42" s="183" t="s">
        <v>16</v>
      </c>
      <c r="F42" s="175"/>
    </row>
    <row r="43" spans="1:6" ht="23.25" customHeight="1">
      <c r="A43" s="30"/>
      <c r="B43" s="190" t="s">
        <v>249</v>
      </c>
      <c r="C43" s="179">
        <v>324</v>
      </c>
      <c r="D43" s="183"/>
      <c r="E43" s="183" t="s">
        <v>16</v>
      </c>
      <c r="F43" s="175" t="s">
        <v>242</v>
      </c>
    </row>
    <row r="44" spans="1:6" ht="27" customHeight="1">
      <c r="A44" s="30"/>
      <c r="B44" s="190" t="s">
        <v>250</v>
      </c>
      <c r="C44" s="179">
        <v>325</v>
      </c>
      <c r="D44" s="183"/>
      <c r="E44" s="183" t="s">
        <v>16</v>
      </c>
      <c r="F44" s="175"/>
    </row>
    <row r="45" spans="1:6" ht="32.25" customHeight="1">
      <c r="A45" s="30"/>
      <c r="B45" s="190" t="s">
        <v>251</v>
      </c>
      <c r="C45" s="179">
        <v>326</v>
      </c>
      <c r="D45" s="183"/>
      <c r="E45" s="183" t="s">
        <v>16</v>
      </c>
      <c r="F45" s="175"/>
    </row>
    <row r="46" spans="1:6" ht="24.75" customHeight="1">
      <c r="A46" s="30"/>
      <c r="B46" s="190" t="s">
        <v>252</v>
      </c>
      <c r="C46" s="179">
        <v>327</v>
      </c>
      <c r="D46" s="183"/>
      <c r="E46" s="183" t="s">
        <v>16</v>
      </c>
      <c r="F46" s="175" t="s">
        <v>242</v>
      </c>
    </row>
    <row r="47" spans="1:6" ht="31.5" customHeight="1">
      <c r="A47" s="30"/>
      <c r="B47" s="190" t="s">
        <v>255</v>
      </c>
      <c r="C47" s="179">
        <v>328</v>
      </c>
      <c r="D47" s="183"/>
      <c r="E47" s="183" t="s">
        <v>16</v>
      </c>
      <c r="F47" s="175"/>
    </row>
    <row r="48" spans="1:6" ht="35.25" customHeight="1">
      <c r="A48" s="30"/>
      <c r="B48" s="190" t="s">
        <v>253</v>
      </c>
      <c r="C48" s="179">
        <v>329</v>
      </c>
      <c r="D48" s="183"/>
      <c r="E48" s="183" t="s">
        <v>16</v>
      </c>
      <c r="F48" s="175"/>
    </row>
    <row r="49" spans="2:6" ht="22.5" customHeight="1">
      <c r="B49" s="184" t="s">
        <v>22</v>
      </c>
      <c r="C49" s="173">
        <v>400</v>
      </c>
      <c r="D49" s="185">
        <v>50352.58</v>
      </c>
      <c r="E49" s="174">
        <v>30.76</v>
      </c>
      <c r="F49" s="175" t="s">
        <v>242</v>
      </c>
    </row>
    <row r="50" spans="2:6" ht="30" customHeight="1">
      <c r="B50" s="186" t="s">
        <v>13</v>
      </c>
      <c r="C50" s="177"/>
      <c r="D50" s="176"/>
      <c r="E50" s="176"/>
      <c r="F50" s="176"/>
    </row>
    <row r="51" spans="2:6" ht="40.5" customHeight="1">
      <c r="B51" s="192" t="s">
        <v>246</v>
      </c>
      <c r="C51" s="179">
        <v>410</v>
      </c>
      <c r="D51" s="185">
        <v>28303.57</v>
      </c>
      <c r="E51" s="174">
        <v>17.29</v>
      </c>
      <c r="F51" s="175"/>
    </row>
    <row r="52" spans="2:6" ht="26.25" customHeight="1">
      <c r="B52" s="191" t="s">
        <v>335</v>
      </c>
      <c r="C52" s="181"/>
      <c r="D52" s="185">
        <v>1633.55</v>
      </c>
      <c r="E52" s="174">
        <v>1</v>
      </c>
      <c r="F52" s="183" t="s">
        <v>16</v>
      </c>
    </row>
    <row r="53" spans="2:6" ht="34.5" customHeight="1">
      <c r="B53" s="191" t="s">
        <v>320</v>
      </c>
      <c r="C53" s="181"/>
      <c r="D53" s="185">
        <v>4842.02</v>
      </c>
      <c r="E53" s="174">
        <v>2.96</v>
      </c>
      <c r="F53" s="183" t="s">
        <v>16</v>
      </c>
    </row>
    <row r="54" spans="2:6" ht="27.75" customHeight="1">
      <c r="B54" s="191" t="s">
        <v>321</v>
      </c>
      <c r="C54" s="181"/>
      <c r="D54" s="185">
        <v>6157.22</v>
      </c>
      <c r="E54" s="174">
        <v>3.76</v>
      </c>
      <c r="F54" s="183" t="s">
        <v>16</v>
      </c>
    </row>
    <row r="55" spans="2:6" ht="27" customHeight="1">
      <c r="B55" s="191" t="s">
        <v>322</v>
      </c>
      <c r="C55" s="181"/>
      <c r="D55" s="185">
        <v>6417.99</v>
      </c>
      <c r="E55" s="174">
        <v>3.92</v>
      </c>
      <c r="F55" s="183" t="s">
        <v>16</v>
      </c>
    </row>
    <row r="56" spans="2:6" ht="30.75" customHeight="1">
      <c r="B56" s="191" t="s">
        <v>317</v>
      </c>
      <c r="C56" s="181"/>
      <c r="D56" s="185">
        <v>2488.47</v>
      </c>
      <c r="E56" s="174">
        <v>1.52</v>
      </c>
      <c r="F56" s="183" t="s">
        <v>16</v>
      </c>
    </row>
    <row r="57" spans="2:6" ht="27" customHeight="1">
      <c r="B57" s="191" t="s">
        <v>323</v>
      </c>
      <c r="C57" s="181"/>
      <c r="D57" s="185">
        <v>2188.25</v>
      </c>
      <c r="E57" s="174">
        <v>1.34</v>
      </c>
      <c r="F57" s="183" t="s">
        <v>16</v>
      </c>
    </row>
    <row r="58" spans="2:6" ht="28.5" customHeight="1">
      <c r="B58" s="191" t="s">
        <v>324</v>
      </c>
      <c r="C58" s="181"/>
      <c r="D58" s="185">
        <v>4576.07</v>
      </c>
      <c r="E58" s="174">
        <v>2.8</v>
      </c>
      <c r="F58" s="183" t="s">
        <v>16</v>
      </c>
    </row>
    <row r="59" spans="2:6" ht="27.75" customHeight="1">
      <c r="B59" s="192" t="s">
        <v>247</v>
      </c>
      <c r="C59" s="179">
        <v>420</v>
      </c>
      <c r="D59" s="183"/>
      <c r="E59" s="183" t="s">
        <v>16</v>
      </c>
      <c r="F59" s="175"/>
    </row>
    <row r="60" spans="2:6" ht="30" customHeight="1">
      <c r="B60" s="192" t="s">
        <v>248</v>
      </c>
      <c r="C60" s="179">
        <v>430</v>
      </c>
      <c r="D60" s="183"/>
      <c r="E60" s="183" t="s">
        <v>16</v>
      </c>
      <c r="F60" s="175"/>
    </row>
    <row r="61" spans="2:6" ht="27" customHeight="1">
      <c r="B61" s="192" t="s">
        <v>249</v>
      </c>
      <c r="C61" s="179">
        <v>440</v>
      </c>
      <c r="D61" s="185">
        <v>22049.01</v>
      </c>
      <c r="E61" s="174">
        <v>13.47</v>
      </c>
      <c r="F61" s="175" t="s">
        <v>242</v>
      </c>
    </row>
    <row r="62" spans="2:6" ht="47.25" customHeight="1">
      <c r="B62" s="191" t="s">
        <v>325</v>
      </c>
      <c r="C62" s="181"/>
      <c r="D62" s="185">
        <v>2515.75</v>
      </c>
      <c r="E62" s="174">
        <v>1.54</v>
      </c>
      <c r="F62" s="183" t="s">
        <v>16</v>
      </c>
    </row>
    <row r="63" spans="2:6" ht="33.75" customHeight="1">
      <c r="B63" s="191" t="s">
        <v>326</v>
      </c>
      <c r="C63" s="181"/>
      <c r="D63" s="185">
        <v>3575</v>
      </c>
      <c r="E63" s="174">
        <v>2.18</v>
      </c>
      <c r="F63" s="183" t="s">
        <v>16</v>
      </c>
    </row>
    <row r="64" spans="2:6" ht="19.5" customHeight="1">
      <c r="B64" s="191" t="s">
        <v>331</v>
      </c>
      <c r="C64" s="181"/>
      <c r="D64" s="185">
        <v>2474.06</v>
      </c>
      <c r="E64" s="174">
        <v>1.51</v>
      </c>
      <c r="F64" s="183" t="s">
        <v>16</v>
      </c>
    </row>
    <row r="65" spans="2:6" ht="23.25" customHeight="1">
      <c r="B65" s="191" t="s">
        <v>329</v>
      </c>
      <c r="C65" s="181"/>
      <c r="D65" s="185">
        <v>1675</v>
      </c>
      <c r="E65" s="174">
        <v>1.02</v>
      </c>
      <c r="F65" s="183" t="s">
        <v>16</v>
      </c>
    </row>
    <row r="66" spans="2:6" ht="30.75" customHeight="1">
      <c r="B66" s="191" t="s">
        <v>334</v>
      </c>
      <c r="C66" s="181"/>
      <c r="D66" s="185">
        <v>3794.81</v>
      </c>
      <c r="E66" s="174">
        <v>2.32</v>
      </c>
      <c r="F66" s="183" t="s">
        <v>16</v>
      </c>
    </row>
    <row r="67" spans="2:6" ht="23.25" customHeight="1">
      <c r="B67" s="191" t="s">
        <v>332</v>
      </c>
      <c r="C67" s="181"/>
      <c r="D67" s="174">
        <v>855.95</v>
      </c>
      <c r="E67" s="174">
        <v>0.52</v>
      </c>
      <c r="F67" s="183" t="s">
        <v>16</v>
      </c>
    </row>
    <row r="68" spans="2:6" s="74" customFormat="1" ht="19.5" customHeight="1">
      <c r="B68" s="191" t="s">
        <v>327</v>
      </c>
      <c r="C68" s="181"/>
      <c r="D68" s="174">
        <v>762.43</v>
      </c>
      <c r="E68" s="174">
        <v>0.47</v>
      </c>
      <c r="F68" s="183" t="s">
        <v>16</v>
      </c>
    </row>
    <row r="69" spans="2:6" s="74" customFormat="1" ht="37.5" customHeight="1">
      <c r="B69" s="191" t="s">
        <v>328</v>
      </c>
      <c r="C69" s="181"/>
      <c r="D69" s="185">
        <v>3517.15</v>
      </c>
      <c r="E69" s="174">
        <v>2.15</v>
      </c>
      <c r="F69" s="183" t="s">
        <v>16</v>
      </c>
    </row>
    <row r="70" spans="2:6" s="74" customFormat="1" ht="19.5" customHeight="1">
      <c r="B70" s="191" t="s">
        <v>330</v>
      </c>
      <c r="C70" s="181"/>
      <c r="D70" s="185">
        <v>2878.85</v>
      </c>
      <c r="E70" s="174">
        <v>1.76</v>
      </c>
      <c r="F70" s="183" t="s">
        <v>16</v>
      </c>
    </row>
    <row r="71" spans="2:6" s="74" customFormat="1" ht="24" customHeight="1">
      <c r="B71" s="192" t="s">
        <v>250</v>
      </c>
      <c r="C71" s="179">
        <v>450</v>
      </c>
      <c r="D71" s="183"/>
      <c r="E71" s="183" t="s">
        <v>16</v>
      </c>
      <c r="F71" s="175"/>
    </row>
    <row r="72" spans="2:6" s="74" customFormat="1" ht="33.75" customHeight="1">
      <c r="B72" s="192" t="s">
        <v>251</v>
      </c>
      <c r="C72" s="179">
        <v>460</v>
      </c>
      <c r="D72" s="183"/>
      <c r="E72" s="183" t="s">
        <v>16</v>
      </c>
      <c r="F72" s="175"/>
    </row>
    <row r="73" spans="2:6" ht="21.75" customHeight="1">
      <c r="B73" s="192" t="s">
        <v>252</v>
      </c>
      <c r="C73" s="179">
        <v>470</v>
      </c>
      <c r="D73" s="183"/>
      <c r="E73" s="183" t="s">
        <v>16</v>
      </c>
      <c r="F73" s="175" t="s">
        <v>242</v>
      </c>
    </row>
    <row r="74" spans="2:6" ht="32.25" customHeight="1">
      <c r="B74" s="192" t="s">
        <v>255</v>
      </c>
      <c r="C74" s="179">
        <v>480</v>
      </c>
      <c r="D74" s="183"/>
      <c r="E74" s="183" t="s">
        <v>16</v>
      </c>
      <c r="F74" s="175"/>
    </row>
    <row r="75" spans="2:6" ht="30" customHeight="1">
      <c r="B75" s="192" t="s">
        <v>253</v>
      </c>
      <c r="C75" s="179">
        <v>490</v>
      </c>
      <c r="D75" s="183"/>
      <c r="E75" s="183" t="s">
        <v>16</v>
      </c>
      <c r="F75" s="175"/>
    </row>
    <row r="76" spans="2:6" ht="26.25" customHeight="1">
      <c r="B76" s="192" t="s">
        <v>71</v>
      </c>
      <c r="C76" s="179">
        <v>491</v>
      </c>
      <c r="D76" s="183"/>
      <c r="E76" s="183" t="s">
        <v>16</v>
      </c>
      <c r="F76" s="175" t="s">
        <v>242</v>
      </c>
    </row>
    <row r="77" spans="2:6" ht="47.25" customHeight="1">
      <c r="B77" s="184" t="s">
        <v>256</v>
      </c>
      <c r="C77" s="173">
        <v>500</v>
      </c>
      <c r="D77" s="185">
        <v>106778.62</v>
      </c>
      <c r="E77" s="174">
        <v>65.24</v>
      </c>
      <c r="F77" s="175" t="s">
        <v>242</v>
      </c>
    </row>
    <row r="78" spans="2:6" ht="29.25" customHeight="1">
      <c r="B78" s="186" t="s">
        <v>13</v>
      </c>
      <c r="C78" s="177"/>
      <c r="D78" s="176"/>
      <c r="E78" s="176"/>
      <c r="F78" s="176"/>
    </row>
    <row r="79" spans="2:6" ht="30.75" customHeight="1">
      <c r="B79" s="187" t="s">
        <v>257</v>
      </c>
      <c r="C79" s="173">
        <v>510</v>
      </c>
      <c r="D79" s="183"/>
      <c r="E79" s="183" t="s">
        <v>16</v>
      </c>
      <c r="F79" s="175"/>
    </row>
    <row r="80" spans="2:6" ht="27.75" customHeight="1">
      <c r="B80" s="192" t="s">
        <v>258</v>
      </c>
      <c r="C80" s="179">
        <v>520</v>
      </c>
      <c r="D80" s="183"/>
      <c r="E80" s="183" t="s">
        <v>16</v>
      </c>
      <c r="F80" s="175"/>
    </row>
    <row r="81" spans="2:6" ht="29.25" customHeight="1">
      <c r="B81" s="192" t="s">
        <v>259</v>
      </c>
      <c r="C81" s="179">
        <v>530</v>
      </c>
      <c r="D81" s="183"/>
      <c r="E81" s="183" t="s">
        <v>16</v>
      </c>
      <c r="F81" s="175"/>
    </row>
    <row r="82" spans="2:6" ht="27" customHeight="1">
      <c r="B82" s="192" t="s">
        <v>260</v>
      </c>
      <c r="C82" s="179">
        <v>540</v>
      </c>
      <c r="D82" s="183"/>
      <c r="E82" s="183" t="s">
        <v>16</v>
      </c>
      <c r="F82" s="175"/>
    </row>
    <row r="83" spans="2:6" ht="32.25" customHeight="1">
      <c r="B83" s="193" t="s">
        <v>261</v>
      </c>
      <c r="C83" s="179">
        <v>600</v>
      </c>
      <c r="D83" s="183"/>
      <c r="E83" s="183" t="s">
        <v>16</v>
      </c>
      <c r="F83" s="175"/>
    </row>
    <row r="84" spans="2:6" ht="57" customHeight="1">
      <c r="B84" s="193" t="s">
        <v>262</v>
      </c>
      <c r="C84" s="179">
        <v>700</v>
      </c>
      <c r="D84" s="183"/>
      <c r="E84" s="183" t="s">
        <v>16</v>
      </c>
      <c r="F84" s="175" t="s">
        <v>242</v>
      </c>
    </row>
    <row r="85" spans="2:6" ht="46.5" customHeight="1">
      <c r="B85" s="178" t="s">
        <v>263</v>
      </c>
      <c r="C85" s="179">
        <v>800</v>
      </c>
      <c r="D85" s="183"/>
      <c r="E85" s="183" t="s">
        <v>16</v>
      </c>
      <c r="F85" s="175" t="s">
        <v>242</v>
      </c>
    </row>
    <row r="86" spans="2:6" ht="19.5" customHeight="1">
      <c r="B86" s="193" t="s">
        <v>264</v>
      </c>
      <c r="C86" s="179">
        <v>900</v>
      </c>
      <c r="D86" s="183"/>
      <c r="E86" s="183" t="s">
        <v>16</v>
      </c>
      <c r="F86" s="175" t="s">
        <v>242</v>
      </c>
    </row>
    <row r="87" spans="2:6" ht="11.25">
      <c r="B87" s="193" t="s">
        <v>143</v>
      </c>
      <c r="C87" s="179">
        <v>1000</v>
      </c>
      <c r="D87" s="183"/>
      <c r="E87" s="183" t="s">
        <v>16</v>
      </c>
      <c r="F87" s="175" t="s">
        <v>242</v>
      </c>
    </row>
    <row r="88" spans="2:6" ht="11.25">
      <c r="B88" s="193" t="s">
        <v>265</v>
      </c>
      <c r="C88" s="179">
        <v>1100</v>
      </c>
      <c r="D88" s="183"/>
      <c r="E88" s="183" t="s">
        <v>16</v>
      </c>
      <c r="F88" s="175" t="s">
        <v>242</v>
      </c>
    </row>
    <row r="89" spans="2:6" ht="11.25">
      <c r="B89" s="184" t="s">
        <v>25</v>
      </c>
      <c r="C89" s="173">
        <v>1200</v>
      </c>
      <c r="D89" s="185">
        <v>5622.78</v>
      </c>
      <c r="E89" s="174">
        <v>3.44</v>
      </c>
      <c r="F89" s="175" t="s">
        <v>242</v>
      </c>
    </row>
    <row r="90" spans="2:6" ht="11.25">
      <c r="B90" s="186" t="s">
        <v>13</v>
      </c>
      <c r="C90" s="177"/>
      <c r="D90" s="176"/>
      <c r="E90" s="176"/>
      <c r="F90" s="176"/>
    </row>
    <row r="91" spans="2:6" ht="11.25">
      <c r="B91" s="192" t="s">
        <v>26</v>
      </c>
      <c r="C91" s="179">
        <v>1210</v>
      </c>
      <c r="D91" s="185">
        <v>4059.5</v>
      </c>
      <c r="E91" s="174">
        <v>2.48</v>
      </c>
      <c r="F91" s="175" t="s">
        <v>242</v>
      </c>
    </row>
    <row r="92" spans="2:6" ht="11.25">
      <c r="B92" s="192" t="s">
        <v>27</v>
      </c>
      <c r="C92" s="179">
        <v>1220</v>
      </c>
      <c r="D92" s="183"/>
      <c r="E92" s="183" t="s">
        <v>16</v>
      </c>
      <c r="F92" s="175" t="s">
        <v>242</v>
      </c>
    </row>
    <row r="93" spans="2:6" ht="43.5" customHeight="1">
      <c r="B93" s="192" t="s">
        <v>28</v>
      </c>
      <c r="C93" s="179">
        <v>1230</v>
      </c>
      <c r="D93" s="185">
        <v>1563.28</v>
      </c>
      <c r="E93" s="174">
        <v>0.96</v>
      </c>
      <c r="F93" s="175" t="s">
        <v>242</v>
      </c>
    </row>
    <row r="94" spans="2:6" ht="11.25">
      <c r="B94" s="192" t="s">
        <v>29</v>
      </c>
      <c r="C94" s="179">
        <v>1240</v>
      </c>
      <c r="D94" s="182"/>
      <c r="E94" s="182" t="s">
        <v>16</v>
      </c>
      <c r="F94" s="194" t="s">
        <v>242</v>
      </c>
    </row>
    <row r="95" spans="2:6" ht="22.5">
      <c r="B95" s="195" t="s">
        <v>266</v>
      </c>
      <c r="C95" s="196">
        <v>1300</v>
      </c>
      <c r="D95" s="197">
        <v>163678.26</v>
      </c>
      <c r="E95" s="198">
        <v>100</v>
      </c>
      <c r="F95" s="199" t="s">
        <v>242</v>
      </c>
    </row>
    <row r="96" spans="2:5" ht="12">
      <c r="B96" s="83"/>
      <c r="C96" s="84"/>
      <c r="D96" s="83"/>
      <c r="E96" s="83"/>
    </row>
    <row r="97" spans="2:5" ht="11.25" customHeight="1">
      <c r="B97" s="81" t="s">
        <v>49</v>
      </c>
      <c r="C97" s="82" t="s">
        <v>306</v>
      </c>
      <c r="D97" s="83"/>
      <c r="E97" s="83" t="s">
        <v>305</v>
      </c>
    </row>
    <row r="98" spans="2:5" ht="12">
      <c r="B98" s="83"/>
      <c r="C98" s="84"/>
      <c r="D98" s="83"/>
      <c r="E98" s="83"/>
    </row>
    <row r="99" spans="2:5" ht="12">
      <c r="B99" s="83"/>
      <c r="C99" s="84"/>
      <c r="D99" s="83"/>
      <c r="E99" s="83"/>
    </row>
    <row r="100" spans="2:5" ht="12">
      <c r="B100" s="83"/>
      <c r="C100" s="84"/>
      <c r="D100" s="83"/>
      <c r="E100" s="83"/>
    </row>
    <row r="101" spans="2:5" ht="12">
      <c r="B101" s="81" t="s">
        <v>215</v>
      </c>
      <c r="C101" s="82" t="s">
        <v>312</v>
      </c>
      <c r="D101" s="83"/>
      <c r="E101" s="83"/>
    </row>
    <row r="102" spans="2:5" ht="12">
      <c r="B102" s="83"/>
      <c r="C102" s="84"/>
      <c r="D102" s="83"/>
      <c r="E102" s="83"/>
    </row>
    <row r="103" spans="2:5" ht="12">
      <c r="B103" s="83"/>
      <c r="C103" s="84"/>
      <c r="D103" s="83"/>
      <c r="E103" s="83"/>
    </row>
    <row r="104" spans="2:5" ht="12">
      <c r="B104" s="83"/>
      <c r="C104" s="84"/>
      <c r="D104" s="83"/>
      <c r="E104" s="83"/>
    </row>
    <row r="105" spans="2:5" ht="12">
      <c r="B105" s="81" t="s">
        <v>200</v>
      </c>
      <c r="C105" s="82" t="s">
        <v>201</v>
      </c>
      <c r="D105" s="83"/>
      <c r="E105" s="83"/>
    </row>
    <row r="106" spans="2:5" ht="12">
      <c r="B106" s="83"/>
      <c r="C106" s="84"/>
      <c r="D106" s="83"/>
      <c r="E106" s="83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42">
      <selection activeCell="I52" sqref="I52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50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51</v>
      </c>
      <c r="C8" s="9"/>
      <c r="D8" s="9"/>
      <c r="E8" s="9"/>
    </row>
    <row r="9" spans="2:5" s="4" customFormat="1" ht="15.75" customHeight="1">
      <c r="B9" s="8" t="s">
        <v>375</v>
      </c>
      <c r="C9" s="9"/>
      <c r="D9" s="9"/>
      <c r="E9" s="9"/>
    </row>
    <row r="10" spans="2:5" ht="12" customHeight="1">
      <c r="B10" s="36" t="s">
        <v>226</v>
      </c>
      <c r="C10" s="10"/>
      <c r="D10" s="10"/>
      <c r="E10" s="10"/>
    </row>
    <row r="11" spans="2:5" ht="17.25" customHeight="1">
      <c r="B11" s="11" t="s">
        <v>7</v>
      </c>
      <c r="C11" s="10"/>
      <c r="D11" s="10"/>
      <c r="E11" s="10"/>
    </row>
    <row r="12" spans="2:5" s="12" customFormat="1" ht="17.25" customHeight="1">
      <c r="B12" s="231" t="s">
        <v>340</v>
      </c>
      <c r="C12" s="232"/>
      <c r="D12" s="232"/>
      <c r="E12" s="232"/>
    </row>
    <row r="13" spans="2:5" s="12" customFormat="1" ht="17.25" customHeight="1">
      <c r="B13" s="214" t="s">
        <v>218</v>
      </c>
      <c r="C13" s="214"/>
      <c r="D13" s="214"/>
      <c r="E13" s="214"/>
    </row>
    <row r="14" ht="11.25">
      <c r="E14" s="14" t="s">
        <v>8</v>
      </c>
    </row>
    <row r="15" spans="2:5" ht="21.75" customHeight="1">
      <c r="B15" s="15" t="s">
        <v>52</v>
      </c>
      <c r="C15" s="15" t="s">
        <v>10</v>
      </c>
      <c r="D15" s="15" t="s">
        <v>53</v>
      </c>
      <c r="E15" s="15" t="s">
        <v>54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6" t="s">
        <v>55</v>
      </c>
      <c r="C17" s="63" t="s">
        <v>181</v>
      </c>
      <c r="D17" s="283">
        <f>170601654.61/1000</f>
        <v>170601.65461000003</v>
      </c>
      <c r="E17" s="283">
        <v>104273.27242000001</v>
      </c>
    </row>
    <row r="18" spans="2:5" ht="12.75">
      <c r="B18" s="57" t="s">
        <v>56</v>
      </c>
      <c r="C18" s="64" t="s">
        <v>182</v>
      </c>
      <c r="D18" s="283">
        <f>(166634971.98+65618.01)/1000</f>
        <v>166700.58998999998</v>
      </c>
      <c r="E18" s="283">
        <v>98865.34814</v>
      </c>
    </row>
    <row r="19" spans="2:5" ht="12.75">
      <c r="B19" s="57" t="s">
        <v>57</v>
      </c>
      <c r="C19" s="64" t="s">
        <v>183</v>
      </c>
      <c r="D19" s="283">
        <f>D17-D18</f>
        <v>3901.0646200000483</v>
      </c>
      <c r="E19" s="283">
        <v>5407.924280000007</v>
      </c>
    </row>
    <row r="20" spans="2:5" ht="25.5" customHeight="1">
      <c r="B20" s="58" t="s">
        <v>58</v>
      </c>
      <c r="C20" s="63" t="s">
        <v>184</v>
      </c>
      <c r="D20" s="283">
        <v>0</v>
      </c>
      <c r="E20" s="283">
        <v>0</v>
      </c>
    </row>
    <row r="21" spans="2:5" ht="23.25" customHeight="1">
      <c r="B21" s="59" t="s">
        <v>59</v>
      </c>
      <c r="C21" s="64" t="s">
        <v>185</v>
      </c>
      <c r="D21" s="283">
        <v>0</v>
      </c>
      <c r="E21" s="283">
        <v>0</v>
      </c>
    </row>
    <row r="22" spans="2:5" ht="24.75" customHeight="1">
      <c r="B22" s="59" t="s">
        <v>202</v>
      </c>
      <c r="C22" s="64" t="s">
        <v>186</v>
      </c>
      <c r="D22" s="283">
        <v>0</v>
      </c>
      <c r="E22" s="283">
        <v>0</v>
      </c>
    </row>
    <row r="23" spans="2:5" ht="15" customHeight="1">
      <c r="B23" s="60" t="s">
        <v>60</v>
      </c>
      <c r="C23" s="63" t="s">
        <v>187</v>
      </c>
      <c r="D23" s="283">
        <v>0</v>
      </c>
      <c r="E23" s="283">
        <v>0</v>
      </c>
    </row>
    <row r="24" spans="2:5" ht="14.25" customHeight="1">
      <c r="B24" s="60" t="s">
        <v>61</v>
      </c>
      <c r="C24" s="63" t="s">
        <v>188</v>
      </c>
      <c r="D24" s="283">
        <v>0</v>
      </c>
      <c r="E24" s="283">
        <v>0</v>
      </c>
    </row>
    <row r="25" spans="2:5" ht="15.75" customHeight="1">
      <c r="B25" s="59" t="s">
        <v>203</v>
      </c>
      <c r="C25" s="64" t="s">
        <v>189</v>
      </c>
      <c r="D25" s="283">
        <v>0</v>
      </c>
      <c r="E25" s="283">
        <v>0</v>
      </c>
    </row>
    <row r="26" spans="2:5" ht="15.75" customHeight="1">
      <c r="B26" s="59" t="s">
        <v>62</v>
      </c>
      <c r="C26" s="65" t="s">
        <v>175</v>
      </c>
      <c r="D26" s="283">
        <f>((1085882.59-89629.1)-(201579.21-56163.32)+1792652.06)/1000</f>
        <v>2643.48966</v>
      </c>
      <c r="E26" s="283">
        <v>1130.0778300000002</v>
      </c>
    </row>
    <row r="27" spans="2:5" ht="15.75" customHeight="1">
      <c r="B27" s="59" t="s">
        <v>63</v>
      </c>
      <c r="C27" s="65" t="s">
        <v>176</v>
      </c>
      <c r="D27" s="283">
        <f>473148.01/1000</f>
        <v>473.14801</v>
      </c>
      <c r="E27" s="283">
        <v>446.37834000000004</v>
      </c>
    </row>
    <row r="28" spans="2:5" ht="15.75" customHeight="1">
      <c r="B28" s="59" t="s">
        <v>64</v>
      </c>
      <c r="C28" s="65" t="s">
        <v>177</v>
      </c>
      <c r="D28" s="283">
        <f>(5972788.27-4796919.47)/1000</f>
        <v>1175.8687999999997</v>
      </c>
      <c r="E28" s="283">
        <v>1964.6583799999999</v>
      </c>
    </row>
    <row r="29" spans="2:5" ht="13.5" customHeight="1">
      <c r="B29" s="59" t="s">
        <v>65</v>
      </c>
      <c r="C29" s="65" t="s">
        <v>190</v>
      </c>
      <c r="D29" s="283">
        <v>0</v>
      </c>
      <c r="E29" s="283">
        <v>0</v>
      </c>
    </row>
    <row r="30" spans="2:5" ht="13.5" customHeight="1">
      <c r="B30" s="60" t="s">
        <v>66</v>
      </c>
      <c r="C30" s="66" t="s">
        <v>191</v>
      </c>
      <c r="D30" s="283">
        <f>D32+D33</f>
        <v>0</v>
      </c>
      <c r="E30" s="283">
        <v>0</v>
      </c>
    </row>
    <row r="31" spans="2:5" ht="12.75">
      <c r="B31" s="61" t="s">
        <v>67</v>
      </c>
      <c r="C31" s="67"/>
      <c r="D31" s="283"/>
      <c r="E31" s="283"/>
    </row>
    <row r="32" spans="2:5" ht="15" customHeight="1">
      <c r="B32" s="62" t="s">
        <v>68</v>
      </c>
      <c r="C32" s="65" t="s">
        <v>204</v>
      </c>
      <c r="D32" s="283">
        <v>0</v>
      </c>
      <c r="E32" s="283">
        <v>0</v>
      </c>
    </row>
    <row r="33" spans="2:5" ht="15" customHeight="1">
      <c r="B33" s="62" t="s">
        <v>69</v>
      </c>
      <c r="C33" s="65" t="s">
        <v>205</v>
      </c>
      <c r="D33" s="283">
        <v>0</v>
      </c>
      <c r="E33" s="283">
        <v>0</v>
      </c>
    </row>
    <row r="34" spans="2:5" ht="16.5" customHeight="1">
      <c r="B34" s="62" t="s">
        <v>70</v>
      </c>
      <c r="C34" s="65" t="s">
        <v>206</v>
      </c>
      <c r="D34" s="283">
        <v>0</v>
      </c>
      <c r="E34" s="283">
        <v>0</v>
      </c>
    </row>
    <row r="35" spans="2:5" ht="26.25" customHeight="1">
      <c r="B35" s="60" t="s">
        <v>207</v>
      </c>
      <c r="C35" s="66" t="s">
        <v>193</v>
      </c>
      <c r="D35" s="283">
        <f>D37+D38+D40</f>
        <v>9392.05048</v>
      </c>
      <c r="E35" s="283">
        <v>5634.105240000001</v>
      </c>
    </row>
    <row r="36" spans="2:5" ht="15" customHeight="1">
      <c r="B36" s="61" t="s">
        <v>67</v>
      </c>
      <c r="C36" s="67"/>
      <c r="D36" s="283"/>
      <c r="E36" s="283"/>
    </row>
    <row r="37" spans="2:5" ht="12.75" customHeight="1">
      <c r="B37" s="62" t="s">
        <v>68</v>
      </c>
      <c r="C37" s="65" t="s">
        <v>208</v>
      </c>
      <c r="D37" s="283">
        <v>0</v>
      </c>
      <c r="E37" s="283">
        <v>0</v>
      </c>
    </row>
    <row r="38" spans="2:5" ht="14.25" customHeight="1">
      <c r="B38" s="62" t="s">
        <v>69</v>
      </c>
      <c r="C38" s="65" t="s">
        <v>209</v>
      </c>
      <c r="D38" s="283">
        <f>1470515.26/1000</f>
        <v>1470.51526</v>
      </c>
      <c r="E38" s="283">
        <v>-792.8714100000001</v>
      </c>
    </row>
    <row r="39" spans="2:5" ht="12.75" customHeight="1">
      <c r="B39" s="62" t="s">
        <v>71</v>
      </c>
      <c r="C39" s="65" t="s">
        <v>210</v>
      </c>
      <c r="D39" s="283">
        <v>0</v>
      </c>
      <c r="E39" s="283">
        <v>0</v>
      </c>
    </row>
    <row r="40" spans="2:5" ht="12.75" customHeight="1">
      <c r="B40" s="62" t="s">
        <v>72</v>
      </c>
      <c r="C40" s="65" t="s">
        <v>211</v>
      </c>
      <c r="D40" s="283">
        <f>7921535.22/1000</f>
        <v>7921.53522</v>
      </c>
      <c r="E40" s="283">
        <v>6426.9766500000005</v>
      </c>
    </row>
    <row r="41" spans="2:5" ht="24.75" customHeight="1">
      <c r="B41" s="60" t="s">
        <v>212</v>
      </c>
      <c r="C41" s="66" t="s">
        <v>194</v>
      </c>
      <c r="D41" s="283">
        <v>0</v>
      </c>
      <c r="E41" s="283">
        <v>0</v>
      </c>
    </row>
    <row r="42" spans="2:5" ht="42" customHeight="1">
      <c r="B42" s="60" t="s">
        <v>213</v>
      </c>
      <c r="C42" s="66" t="s">
        <v>195</v>
      </c>
      <c r="D42" s="283">
        <f>D43+84441.06/1000+23304.4/1000+2060.49/1000+10265.22/1000</f>
        <v>4421.042200000001</v>
      </c>
      <c r="E42" s="283">
        <v>2106.33281</v>
      </c>
    </row>
    <row r="43" spans="2:5" ht="15" customHeight="1">
      <c r="B43" s="59" t="s">
        <v>73</v>
      </c>
      <c r="C43" s="65" t="s">
        <v>196</v>
      </c>
      <c r="D43" s="283">
        <f>4300971.03/1000</f>
        <v>4300.971030000001</v>
      </c>
      <c r="E43" s="283">
        <v>2050.63958</v>
      </c>
    </row>
    <row r="44" spans="2:5" ht="12" customHeight="1">
      <c r="B44" s="59" t="s">
        <v>74</v>
      </c>
      <c r="C44" s="65" t="s">
        <v>197</v>
      </c>
      <c r="D44" s="283">
        <f>(438911.63+649.3)/1000</f>
        <v>439.56093</v>
      </c>
      <c r="E44" s="283">
        <v>434.02776</v>
      </c>
    </row>
    <row r="45" spans="2:5" ht="13.5" customHeight="1">
      <c r="B45" s="59" t="s">
        <v>75</v>
      </c>
      <c r="C45" s="65" t="s">
        <v>198</v>
      </c>
      <c r="D45" s="283">
        <f>6322.72/1000</f>
        <v>6.32272</v>
      </c>
      <c r="E45" s="283">
        <v>0</v>
      </c>
    </row>
    <row r="46" spans="2:5" ht="28.5" customHeight="1">
      <c r="B46" s="59" t="s">
        <v>76</v>
      </c>
      <c r="C46" s="65" t="s">
        <v>178</v>
      </c>
      <c r="D46" s="283">
        <f>146131014.18/1000</f>
        <v>146131.01418</v>
      </c>
      <c r="E46" s="283">
        <v>28537.22247</v>
      </c>
    </row>
    <row r="47" spans="2:5" ht="33" customHeight="1">
      <c r="B47" s="59" t="s">
        <v>214</v>
      </c>
      <c r="C47" s="65" t="s">
        <v>179</v>
      </c>
      <c r="D47" s="283">
        <f>32717010.15/1000</f>
        <v>32717.01015</v>
      </c>
      <c r="E47" s="283">
        <v>49481.737380000006</v>
      </c>
    </row>
    <row r="48" spans="2:5" ht="61.5" customHeight="1">
      <c r="B48" s="71" t="s">
        <v>77</v>
      </c>
      <c r="C48" s="72" t="s">
        <v>180</v>
      </c>
      <c r="D48" s="284">
        <f>D19+D26+D27++D28+D30++D35-D42+D44+D46-D47-D45</f>
        <v>127011.82161000006</v>
      </c>
      <c r="E48" s="282">
        <v>-8033.675889999999</v>
      </c>
    </row>
    <row r="51" spans="2:5" ht="11.25">
      <c r="B51" s="17"/>
      <c r="C51" s="18"/>
      <c r="D51" s="17"/>
      <c r="E51" s="17"/>
    </row>
    <row r="52" spans="2:5" ht="12">
      <c r="B52" s="81" t="s">
        <v>49</v>
      </c>
      <c r="C52" s="82" t="s">
        <v>307</v>
      </c>
      <c r="D52" s="83"/>
      <c r="E52" s="83"/>
    </row>
    <row r="53" spans="2:5" ht="12">
      <c r="B53" s="83"/>
      <c r="C53" s="84"/>
      <c r="D53" s="83"/>
      <c r="E53" s="83"/>
    </row>
    <row r="54" spans="2:5" ht="12">
      <c r="B54" s="83"/>
      <c r="C54" s="84"/>
      <c r="D54" s="83"/>
      <c r="E54" s="83"/>
    </row>
    <row r="55" spans="2:5" ht="12">
      <c r="B55" s="83"/>
      <c r="C55" s="84"/>
      <c r="D55" s="83"/>
      <c r="E55" s="83"/>
    </row>
    <row r="56" spans="2:5" ht="12">
      <c r="B56" s="81" t="s">
        <v>215</v>
      </c>
      <c r="C56" s="82" t="s">
        <v>313</v>
      </c>
      <c r="D56" s="83"/>
      <c r="E56" s="73"/>
    </row>
    <row r="57" spans="2:5" ht="12">
      <c r="B57" s="83"/>
      <c r="C57" s="84"/>
      <c r="D57" s="83"/>
      <c r="E57" s="73"/>
    </row>
    <row r="58" spans="2:5" ht="12">
      <c r="B58" s="83"/>
      <c r="C58" s="84"/>
      <c r="D58" s="83"/>
      <c r="E58" s="73"/>
    </row>
    <row r="59" spans="2:5" ht="12">
      <c r="B59" s="83"/>
      <c r="C59" s="84"/>
      <c r="D59" s="83"/>
      <c r="E59" s="73"/>
    </row>
    <row r="60" spans="2:5" ht="12">
      <c r="B60" s="81" t="s">
        <v>200</v>
      </c>
      <c r="C60" s="82" t="s">
        <v>201</v>
      </c>
      <c r="D60" s="83"/>
      <c r="E60" s="73"/>
    </row>
    <row r="61" spans="2:5" ht="12">
      <c r="B61" s="83"/>
      <c r="C61" s="84"/>
      <c r="D61" s="83"/>
      <c r="E61" s="73"/>
    </row>
    <row r="62" spans="4:6" ht="12">
      <c r="D62" s="73"/>
      <c r="E62" s="73"/>
      <c r="F62" s="83"/>
    </row>
    <row r="63" spans="4:6" ht="12">
      <c r="D63" s="73"/>
      <c r="E63" s="73"/>
      <c r="F63" s="83"/>
    </row>
    <row r="64" spans="2:6" ht="12">
      <c r="B64" s="83"/>
      <c r="C64" s="84"/>
      <c r="D64" s="83"/>
      <c r="E64" s="83"/>
      <c r="F64" s="83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7"/>
  <sheetViews>
    <sheetView zoomScalePageLayoutView="0" workbookViewId="0" topLeftCell="A1">
      <selection activeCell="DC10" sqref="DC10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78</v>
      </c>
    </row>
    <row r="2" s="19" customFormat="1" ht="12" customHeight="1">
      <c r="BS2" s="19" t="s">
        <v>1</v>
      </c>
    </row>
    <row r="3" s="19" customFormat="1" ht="12" customHeight="1">
      <c r="BS3" s="19" t="s">
        <v>79</v>
      </c>
    </row>
    <row r="4" s="19" customFormat="1" ht="12" customHeight="1">
      <c r="BS4" s="19" t="s">
        <v>80</v>
      </c>
    </row>
    <row r="5" s="19" customFormat="1" ht="12" customHeight="1">
      <c r="BS5" s="19" t="s">
        <v>81</v>
      </c>
    </row>
    <row r="7" spans="1:107" ht="16.5">
      <c r="A7" s="273" t="s">
        <v>387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3"/>
      <c r="BL7" s="273"/>
      <c r="BM7" s="273"/>
      <c r="BN7" s="273"/>
      <c r="BO7" s="273"/>
      <c r="BP7" s="273"/>
      <c r="BQ7" s="273"/>
      <c r="BR7" s="273"/>
      <c r="BS7" s="273"/>
      <c r="BT7" s="273"/>
      <c r="BU7" s="273"/>
      <c r="BV7" s="273"/>
      <c r="BW7" s="273"/>
      <c r="BX7" s="273"/>
      <c r="BY7" s="273"/>
      <c r="BZ7" s="273"/>
      <c r="CA7" s="273"/>
      <c r="CB7" s="273"/>
      <c r="CC7" s="273"/>
      <c r="CD7" s="273"/>
      <c r="CE7" s="273"/>
      <c r="CF7" s="273"/>
      <c r="CG7" s="273"/>
      <c r="CH7" s="273"/>
      <c r="CI7" s="273"/>
      <c r="CJ7" s="273"/>
      <c r="CK7" s="273"/>
      <c r="CL7" s="273"/>
      <c r="CM7" s="273"/>
      <c r="CN7" s="273"/>
      <c r="CO7" s="273"/>
      <c r="CP7" s="273"/>
      <c r="CQ7" s="273"/>
      <c r="CR7" s="273"/>
      <c r="CS7" s="273"/>
      <c r="CT7" s="273"/>
      <c r="CU7" s="273"/>
      <c r="CV7" s="273"/>
      <c r="CW7" s="273"/>
      <c r="CX7" s="273"/>
      <c r="CY7" s="273"/>
      <c r="CZ7" s="273"/>
      <c r="DA7" s="273"/>
      <c r="DB7" s="273"/>
      <c r="DC7" s="273"/>
    </row>
    <row r="8" spans="11:97" ht="15.75">
      <c r="K8" s="274" t="s">
        <v>223</v>
      </c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</row>
    <row r="9" spans="11:97" s="19" customFormat="1" ht="25.5" customHeight="1">
      <c r="K9" s="275" t="s">
        <v>82</v>
      </c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/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83</v>
      </c>
    </row>
    <row r="12" spans="1:107" ht="15.75">
      <c r="A12" s="20" t="s">
        <v>84</v>
      </c>
      <c r="AC12" s="274" t="s">
        <v>85</v>
      </c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  <c r="CC12" s="274"/>
      <c r="CD12" s="274"/>
      <c r="CE12" s="274"/>
      <c r="CF12" s="274"/>
      <c r="CG12" s="274"/>
      <c r="CH12" s="274"/>
      <c r="CI12" s="274"/>
      <c r="CJ12" s="274"/>
      <c r="CK12" s="274"/>
      <c r="CL12" s="274"/>
      <c r="CM12" s="274"/>
      <c r="CN12" s="274"/>
      <c r="CO12" s="274"/>
      <c r="CP12" s="274"/>
      <c r="CQ12" s="274"/>
      <c r="CR12" s="274"/>
      <c r="CS12" s="274"/>
      <c r="CT12" s="274"/>
      <c r="CU12" s="274"/>
      <c r="CV12" s="274"/>
      <c r="CW12" s="274"/>
      <c r="CX12" s="274"/>
      <c r="CY12" s="274"/>
      <c r="CZ12" s="274"/>
      <c r="DA12" s="274"/>
      <c r="DB12" s="274"/>
      <c r="DC12" s="274"/>
    </row>
    <row r="14" s="19" customFormat="1" ht="12.75">
      <c r="H14" s="19" t="s">
        <v>86</v>
      </c>
    </row>
    <row r="15" s="19" customFormat="1" ht="12.75"/>
    <row r="16" spans="1:107" s="19" customFormat="1" ht="63.75" customHeight="1">
      <c r="A16" s="260" t="s">
        <v>87</v>
      </c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2"/>
      <c r="AQ16" s="260" t="s">
        <v>88</v>
      </c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2"/>
      <c r="BG16" s="260" t="s">
        <v>89</v>
      </c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2"/>
      <c r="BV16" s="260" t="s">
        <v>90</v>
      </c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2"/>
      <c r="CI16" s="260" t="s">
        <v>91</v>
      </c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2"/>
    </row>
    <row r="17" spans="1:107" s="19" customFormat="1" ht="12.75">
      <c r="A17" s="263">
        <v>1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5"/>
      <c r="AQ17" s="263">
        <v>2</v>
      </c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5"/>
      <c r="BG17" s="263">
        <v>3</v>
      </c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5"/>
      <c r="BV17" s="263">
        <v>4</v>
      </c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5"/>
      <c r="CI17" s="263">
        <v>5</v>
      </c>
      <c r="CJ17" s="264"/>
      <c r="CK17" s="264"/>
      <c r="CL17" s="264"/>
      <c r="CM17" s="264"/>
      <c r="CN17" s="264"/>
      <c r="CO17" s="264"/>
      <c r="CP17" s="264"/>
      <c r="CQ17" s="264"/>
      <c r="CR17" s="264"/>
      <c r="CS17" s="264"/>
      <c r="CT17" s="264"/>
      <c r="CU17" s="264"/>
      <c r="CV17" s="264"/>
      <c r="CW17" s="264"/>
      <c r="CX17" s="264"/>
      <c r="CY17" s="264"/>
      <c r="CZ17" s="264"/>
      <c r="DA17" s="264"/>
      <c r="DB17" s="264"/>
      <c r="DC17" s="265"/>
    </row>
    <row r="18" spans="1:107" s="19" customFormat="1" ht="12.75">
      <c r="A18" s="269" t="s">
        <v>16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1"/>
      <c r="AQ18" s="263" t="s">
        <v>16</v>
      </c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5"/>
      <c r="BG18" s="272" t="s">
        <v>16</v>
      </c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5"/>
      <c r="BV18" s="266" t="s">
        <v>16</v>
      </c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8"/>
      <c r="CI18" s="266" t="s">
        <v>16</v>
      </c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8"/>
    </row>
    <row r="19" spans="1:107" s="19" customFormat="1" ht="12.75">
      <c r="A19" s="247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9"/>
      <c r="AQ19" s="263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5"/>
      <c r="BG19" s="263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5"/>
      <c r="BV19" s="266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8"/>
      <c r="CI19" s="266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8"/>
    </row>
    <row r="20" s="19" customFormat="1" ht="12.75"/>
    <row r="21" s="19" customFormat="1" ht="12.75">
      <c r="H21" s="19" t="s">
        <v>272</v>
      </c>
    </row>
    <row r="22" s="19" customFormat="1" ht="12.75"/>
    <row r="23" s="19" customFormat="1" ht="12.75">
      <c r="H23" s="19" t="s">
        <v>92</v>
      </c>
    </row>
    <row r="24" s="19" customFormat="1" ht="12.75"/>
    <row r="25" spans="1:107" s="19" customFormat="1" ht="101.25" customHeight="1">
      <c r="A25" s="260" t="s">
        <v>93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2"/>
      <c r="P25" s="260" t="s">
        <v>94</v>
      </c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2"/>
      <c r="AM25" s="260" t="s">
        <v>95</v>
      </c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2"/>
      <c r="BB25" s="260" t="s">
        <v>96</v>
      </c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2"/>
      <c r="BN25" s="260" t="s">
        <v>97</v>
      </c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2"/>
      <c r="CC25" s="260" t="s">
        <v>98</v>
      </c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2"/>
      <c r="CP25" s="260" t="s">
        <v>99</v>
      </c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2"/>
    </row>
    <row r="26" spans="1:107" s="19" customFormat="1" ht="12.75">
      <c r="A26" s="263">
        <v>1</v>
      </c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5"/>
      <c r="P26" s="263">
        <v>2</v>
      </c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5"/>
      <c r="AM26" s="263">
        <v>3</v>
      </c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5"/>
      <c r="BB26" s="263">
        <v>4</v>
      </c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5"/>
      <c r="BN26" s="263">
        <v>5</v>
      </c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5"/>
      <c r="CC26" s="263">
        <v>6</v>
      </c>
      <c r="CD26" s="264"/>
      <c r="CE26" s="264"/>
      <c r="CF26" s="264"/>
      <c r="CG26" s="264"/>
      <c r="CH26" s="264"/>
      <c r="CI26" s="264"/>
      <c r="CJ26" s="264"/>
      <c r="CK26" s="264"/>
      <c r="CL26" s="264"/>
      <c r="CM26" s="264"/>
      <c r="CN26" s="264"/>
      <c r="CO26" s="265"/>
      <c r="CP26" s="263">
        <v>7</v>
      </c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5"/>
    </row>
    <row r="27" spans="1:107" ht="276.75" customHeight="1" hidden="1">
      <c r="A27" s="236" t="s">
        <v>275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8"/>
      <c r="P27" s="236" t="s">
        <v>283</v>
      </c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8"/>
      <c r="AM27" s="239">
        <f>23838234.43/1000</f>
        <v>23838.23443</v>
      </c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1"/>
      <c r="BB27" s="242">
        <v>0.7012</v>
      </c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4"/>
      <c r="BN27" s="242">
        <v>0.7</v>
      </c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6"/>
      <c r="CC27" s="233" t="s">
        <v>284</v>
      </c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5"/>
      <c r="CP27" s="233" t="s">
        <v>285</v>
      </c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5"/>
    </row>
    <row r="28" spans="1:107" ht="122.25" customHeight="1" hidden="1">
      <c r="A28" s="250" t="s">
        <v>275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2"/>
      <c r="P28" s="257" t="s">
        <v>276</v>
      </c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9"/>
      <c r="AM28" s="239">
        <f>18456606.31/1000</f>
        <v>18456.60631</v>
      </c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1"/>
      <c r="BB28" s="242">
        <v>0.7183</v>
      </c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4"/>
      <c r="BN28" s="242">
        <v>0.7</v>
      </c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6"/>
      <c r="CC28" s="233" t="s">
        <v>274</v>
      </c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5"/>
      <c r="CP28" s="233" t="s">
        <v>277</v>
      </c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5"/>
    </row>
    <row r="29" spans="1:107" ht="84.75" customHeight="1" hidden="1">
      <c r="A29" s="247" t="s">
        <v>279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9"/>
      <c r="P29" s="250" t="s">
        <v>280</v>
      </c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2"/>
      <c r="AM29" s="239">
        <f>5045327.75/1000</f>
        <v>5045.32775</v>
      </c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1"/>
      <c r="BB29" s="242">
        <v>0.1531</v>
      </c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4"/>
      <c r="BN29" s="242">
        <v>0.15</v>
      </c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6"/>
      <c r="CC29" s="233" t="s">
        <v>281</v>
      </c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5"/>
      <c r="CP29" s="233" t="s">
        <v>282</v>
      </c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5"/>
    </row>
    <row r="30" spans="1:107" ht="88.5" customHeight="1" hidden="1">
      <c r="A30" s="247" t="s">
        <v>278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9"/>
      <c r="P30" s="250" t="s">
        <v>309</v>
      </c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2"/>
      <c r="AM30" s="239">
        <f>5167362.9/1000</f>
        <v>5167.3629</v>
      </c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1"/>
      <c r="BB30" s="242">
        <v>0.1054</v>
      </c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4"/>
      <c r="BN30" s="242">
        <v>0.1</v>
      </c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6"/>
      <c r="CC30" s="233" t="s">
        <v>310</v>
      </c>
      <c r="CD30" s="234"/>
      <c r="CE30" s="234"/>
      <c r="CF30" s="234"/>
      <c r="CG30" s="234"/>
      <c r="CH30" s="234"/>
      <c r="CI30" s="234"/>
      <c r="CJ30" s="234"/>
      <c r="CK30" s="234"/>
      <c r="CL30" s="234"/>
      <c r="CM30" s="234"/>
      <c r="CN30" s="234"/>
      <c r="CO30" s="235"/>
      <c r="CP30" s="233" t="s">
        <v>311</v>
      </c>
      <c r="CQ30" s="234"/>
      <c r="CR30" s="234"/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35"/>
    </row>
    <row r="31" spans="1:107" ht="252" customHeight="1" hidden="1">
      <c r="A31" s="236" t="s">
        <v>275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8"/>
      <c r="P31" s="236" t="s">
        <v>294</v>
      </c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8"/>
      <c r="AM31" s="239">
        <f>27668466.8/1000</f>
        <v>27668.466800000002</v>
      </c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1"/>
      <c r="BB31" s="242">
        <v>0.7184</v>
      </c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4"/>
      <c r="BN31" s="242">
        <v>0.7</v>
      </c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6"/>
      <c r="CC31" s="233" t="s">
        <v>295</v>
      </c>
      <c r="CD31" s="234"/>
      <c r="CE31" s="234"/>
      <c r="CF31" s="234"/>
      <c r="CG31" s="234"/>
      <c r="CH31" s="234"/>
      <c r="CI31" s="234"/>
      <c r="CJ31" s="234"/>
      <c r="CK31" s="234"/>
      <c r="CL31" s="234"/>
      <c r="CM31" s="234"/>
      <c r="CN31" s="234"/>
      <c r="CO31" s="235"/>
      <c r="CP31" s="233" t="s">
        <v>296</v>
      </c>
      <c r="CQ31" s="234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35"/>
    </row>
    <row r="32" spans="1:107" ht="252" customHeight="1" hidden="1">
      <c r="A32" s="236" t="s">
        <v>275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8"/>
      <c r="P32" s="236" t="s">
        <v>297</v>
      </c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8"/>
      <c r="AM32" s="239">
        <f>28127574.27/1000</f>
        <v>28127.57427</v>
      </c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1"/>
      <c r="BB32" s="242">
        <v>0.7255</v>
      </c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4"/>
      <c r="BN32" s="242">
        <v>0.7</v>
      </c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6"/>
      <c r="CC32" s="233" t="s">
        <v>298</v>
      </c>
      <c r="CD32" s="234"/>
      <c r="CE32" s="234"/>
      <c r="CF32" s="234"/>
      <c r="CG32" s="234"/>
      <c r="CH32" s="234"/>
      <c r="CI32" s="234"/>
      <c r="CJ32" s="234"/>
      <c r="CK32" s="234"/>
      <c r="CL32" s="234"/>
      <c r="CM32" s="234"/>
      <c r="CN32" s="234"/>
      <c r="CO32" s="235"/>
      <c r="CP32" s="233" t="s">
        <v>300</v>
      </c>
      <c r="CQ32" s="234"/>
      <c r="CR32" s="234"/>
      <c r="CS32" s="234"/>
      <c r="CT32" s="234"/>
      <c r="CU32" s="234"/>
      <c r="CV32" s="234"/>
      <c r="CW32" s="234"/>
      <c r="CX32" s="234"/>
      <c r="CY32" s="234"/>
      <c r="CZ32" s="234"/>
      <c r="DA32" s="234"/>
      <c r="DB32" s="234"/>
      <c r="DC32" s="235"/>
    </row>
    <row r="33" spans="1:107" ht="276" customHeight="1" hidden="1">
      <c r="A33" s="236" t="s">
        <v>275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8"/>
      <c r="P33" s="236" t="s">
        <v>301</v>
      </c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8"/>
      <c r="AM33" s="239">
        <f>23597645.49/1000</f>
        <v>23597.64549</v>
      </c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1"/>
      <c r="BB33" s="242">
        <v>0.7205</v>
      </c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6"/>
      <c r="BN33" s="242">
        <v>0.7</v>
      </c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6"/>
      <c r="CC33" s="233" t="s">
        <v>302</v>
      </c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5"/>
      <c r="CP33" s="233" t="s">
        <v>303</v>
      </c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5"/>
    </row>
    <row r="34" ht="15.75">
      <c r="H34" s="20" t="s">
        <v>273</v>
      </c>
    </row>
    <row r="35" ht="15.75">
      <c r="A35" s="20" t="s">
        <v>100</v>
      </c>
    </row>
    <row r="37" spans="1:107" s="22" customFormat="1" ht="150.75" customHeight="1">
      <c r="A37" s="253" t="s">
        <v>93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5"/>
      <c r="P37" s="253" t="s">
        <v>94</v>
      </c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5"/>
      <c r="AM37" s="253" t="s">
        <v>95</v>
      </c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5"/>
      <c r="BB37" s="253" t="s">
        <v>101</v>
      </c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  <c r="BN37" s="255"/>
      <c r="BO37" s="253" t="s">
        <v>102</v>
      </c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5"/>
      <c r="CD37" s="253" t="s">
        <v>98</v>
      </c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5"/>
      <c r="CQ37" s="253" t="s">
        <v>99</v>
      </c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5"/>
    </row>
    <row r="38" spans="1:107" ht="15.75">
      <c r="A38" s="256">
        <v>1</v>
      </c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4"/>
      <c r="P38" s="256">
        <v>2</v>
      </c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4"/>
      <c r="AM38" s="256">
        <v>3</v>
      </c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4"/>
      <c r="BB38" s="256">
        <v>4</v>
      </c>
      <c r="BC38" s="243"/>
      <c r="BD38" s="243"/>
      <c r="BE38" s="243"/>
      <c r="BF38" s="243"/>
      <c r="BG38" s="243"/>
      <c r="BH38" s="243"/>
      <c r="BI38" s="243"/>
      <c r="BJ38" s="243"/>
      <c r="BK38" s="243"/>
      <c r="BL38" s="243"/>
      <c r="BM38" s="243"/>
      <c r="BN38" s="244"/>
      <c r="BO38" s="256">
        <v>5</v>
      </c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4"/>
      <c r="CD38" s="256">
        <v>6</v>
      </c>
      <c r="CE38" s="243"/>
      <c r="CF38" s="243"/>
      <c r="CG38" s="243"/>
      <c r="CH38" s="243"/>
      <c r="CI38" s="243"/>
      <c r="CJ38" s="243"/>
      <c r="CK38" s="243"/>
      <c r="CL38" s="243"/>
      <c r="CM38" s="243"/>
      <c r="CN38" s="243"/>
      <c r="CO38" s="243"/>
      <c r="CP38" s="244"/>
      <c r="CQ38" s="256">
        <v>7</v>
      </c>
      <c r="CR38" s="243"/>
      <c r="CS38" s="243"/>
      <c r="CT38" s="243"/>
      <c r="CU38" s="243"/>
      <c r="CV38" s="243"/>
      <c r="CW38" s="243"/>
      <c r="CX38" s="243"/>
      <c r="CY38" s="243"/>
      <c r="CZ38" s="243"/>
      <c r="DA38" s="243"/>
      <c r="DB38" s="243"/>
      <c r="DC38" s="244"/>
    </row>
    <row r="40" spans="1:107" ht="15.75">
      <c r="A40" s="278" t="s">
        <v>103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BA40" s="277"/>
      <c r="BB40" s="277"/>
      <c r="BC40" s="277"/>
      <c r="BD40" s="277"/>
      <c r="BE40" s="277"/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7"/>
      <c r="BQ40" s="277"/>
      <c r="BR40" s="277"/>
      <c r="BV40" s="277" t="s">
        <v>308</v>
      </c>
      <c r="BW40" s="277"/>
      <c r="BX40" s="277"/>
      <c r="BY40" s="277"/>
      <c r="BZ40" s="277"/>
      <c r="CA40" s="277"/>
      <c r="CB40" s="277"/>
      <c r="CC40" s="277"/>
      <c r="CD40" s="277"/>
      <c r="CE40" s="277"/>
      <c r="CF40" s="277"/>
      <c r="CG40" s="277"/>
      <c r="CH40" s="277"/>
      <c r="CI40" s="277"/>
      <c r="CJ40" s="277"/>
      <c r="CK40" s="277"/>
      <c r="CL40" s="277"/>
      <c r="CM40" s="277"/>
      <c r="CN40" s="277"/>
      <c r="CO40" s="277"/>
      <c r="CP40" s="277"/>
      <c r="CQ40" s="277"/>
      <c r="CR40" s="277"/>
      <c r="CS40" s="277"/>
      <c r="CT40" s="277"/>
      <c r="CU40" s="277"/>
      <c r="CV40" s="277"/>
      <c r="CW40" s="277"/>
      <c r="CX40" s="277"/>
      <c r="CY40" s="277"/>
      <c r="CZ40" s="277"/>
      <c r="DA40" s="277"/>
      <c r="DB40" s="277"/>
      <c r="DC40" s="277"/>
    </row>
    <row r="41" spans="1:107" s="19" customFormat="1" ht="12.75">
      <c r="A41" s="275" t="s">
        <v>104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BA41" s="276" t="s">
        <v>105</v>
      </c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76"/>
      <c r="BN41" s="276"/>
      <c r="BO41" s="276"/>
      <c r="BP41" s="276"/>
      <c r="BQ41" s="276"/>
      <c r="BR41" s="276"/>
      <c r="BS41" s="23"/>
      <c r="BT41" s="23"/>
      <c r="BU41" s="23"/>
      <c r="BV41" s="276" t="s">
        <v>106</v>
      </c>
      <c r="BW41" s="276"/>
      <c r="BX41" s="276"/>
      <c r="BY41" s="276"/>
      <c r="BZ41" s="276"/>
      <c r="CA41" s="276"/>
      <c r="CB41" s="276"/>
      <c r="CC41" s="276"/>
      <c r="CD41" s="276"/>
      <c r="CE41" s="276"/>
      <c r="CF41" s="276"/>
      <c r="CG41" s="276"/>
      <c r="CH41" s="276"/>
      <c r="CI41" s="276"/>
      <c r="CJ41" s="276"/>
      <c r="CK41" s="276"/>
      <c r="CL41" s="276"/>
      <c r="CM41" s="276"/>
      <c r="CN41" s="276"/>
      <c r="CO41" s="276"/>
      <c r="CP41" s="276"/>
      <c r="CQ41" s="276"/>
      <c r="CR41" s="276"/>
      <c r="CS41" s="276"/>
      <c r="CT41" s="276"/>
      <c r="CU41" s="276"/>
      <c r="CV41" s="276"/>
      <c r="CW41" s="276"/>
      <c r="CX41" s="276"/>
      <c r="CY41" s="276"/>
      <c r="CZ41" s="276"/>
      <c r="DA41" s="276"/>
      <c r="DB41" s="276"/>
      <c r="DC41" s="276"/>
    </row>
    <row r="42" spans="1:49" ht="15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</row>
    <row r="43" spans="1:107" ht="35.25" customHeight="1">
      <c r="A43" s="279" t="s">
        <v>215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V43" s="277" t="s">
        <v>314</v>
      </c>
      <c r="BW43" s="277"/>
      <c r="BX43" s="277"/>
      <c r="BY43" s="277"/>
      <c r="BZ43" s="277"/>
      <c r="CA43" s="277"/>
      <c r="CB43" s="277"/>
      <c r="CC43" s="277"/>
      <c r="CD43" s="277"/>
      <c r="CE43" s="277"/>
      <c r="CF43" s="277"/>
      <c r="CG43" s="277"/>
      <c r="CH43" s="277"/>
      <c r="CI43" s="277"/>
      <c r="CJ43" s="277"/>
      <c r="CK43" s="277"/>
      <c r="CL43" s="277"/>
      <c r="CM43" s="277"/>
      <c r="CN43" s="277"/>
      <c r="CO43" s="277"/>
      <c r="CP43" s="277"/>
      <c r="CQ43" s="277"/>
      <c r="CR43" s="277"/>
      <c r="CS43" s="277"/>
      <c r="CT43" s="277"/>
      <c r="CU43" s="277"/>
      <c r="CV43" s="277"/>
      <c r="CW43" s="277"/>
      <c r="CX43" s="277"/>
      <c r="CY43" s="277"/>
      <c r="CZ43" s="277"/>
      <c r="DA43" s="277"/>
      <c r="DB43" s="277"/>
      <c r="DC43" s="277"/>
    </row>
    <row r="44" spans="1:107" s="19" customFormat="1" ht="12.75" customHeight="1">
      <c r="A44" s="275" t="s">
        <v>104</v>
      </c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BA44" s="276" t="s">
        <v>105</v>
      </c>
      <c r="BB44" s="276"/>
      <c r="BC44" s="276"/>
      <c r="BD44" s="276"/>
      <c r="BE44" s="276"/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6"/>
      <c r="BS44" s="23"/>
      <c r="BT44" s="23"/>
      <c r="BU44" s="23"/>
      <c r="BV44" s="276" t="s">
        <v>106</v>
      </c>
      <c r="BW44" s="276"/>
      <c r="BX44" s="276"/>
      <c r="BY44" s="276"/>
      <c r="BZ44" s="276"/>
      <c r="CA44" s="276"/>
      <c r="CB44" s="276"/>
      <c r="CC44" s="276"/>
      <c r="CD44" s="276"/>
      <c r="CE44" s="276"/>
      <c r="CF44" s="276"/>
      <c r="CG44" s="276"/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</row>
    <row r="46" spans="2:107" ht="34.5" customHeight="1">
      <c r="B46" s="278" t="s">
        <v>200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5"/>
      <c r="AZ46" s="25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6"/>
      <c r="BT46" s="26"/>
      <c r="BU46" s="26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78"/>
      <c r="CZ46" s="278"/>
      <c r="DA46" s="278"/>
      <c r="DB46" s="278"/>
      <c r="DC46" s="278"/>
    </row>
    <row r="47" spans="2:107" ht="15.75">
      <c r="B47" s="275" t="s">
        <v>104</v>
      </c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5"/>
      <c r="AZ47" s="25"/>
      <c r="BA47" s="275" t="s">
        <v>105</v>
      </c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5"/>
      <c r="BT47" s="25"/>
      <c r="BU47" s="25"/>
      <c r="BV47" s="275" t="s">
        <v>106</v>
      </c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</row>
  </sheetData>
  <sheetProtection/>
  <mergeCells count="119">
    <mergeCell ref="CP33:DC33"/>
    <mergeCell ref="A33:O33"/>
    <mergeCell ref="P33:AL33"/>
    <mergeCell ref="AM33:BA33"/>
    <mergeCell ref="BB33:BM33"/>
    <mergeCell ref="BN33:CB33"/>
    <mergeCell ref="CC33:CO33"/>
    <mergeCell ref="CP31:DC31"/>
    <mergeCell ref="A31:O31"/>
    <mergeCell ref="P31:AL31"/>
    <mergeCell ref="AM31:BA31"/>
    <mergeCell ref="BB31:BM31"/>
    <mergeCell ref="BN31:CB31"/>
    <mergeCell ref="CC31:CO31"/>
    <mergeCell ref="BA40:BR40"/>
    <mergeCell ref="A44:AW44"/>
    <mergeCell ref="BA44:BR44"/>
    <mergeCell ref="B46:AX46"/>
    <mergeCell ref="BA46:BR46"/>
    <mergeCell ref="BV46:DC46"/>
    <mergeCell ref="BV44:DC44"/>
    <mergeCell ref="A43:AW43"/>
    <mergeCell ref="BA43:BR43"/>
    <mergeCell ref="A19:AP19"/>
    <mergeCell ref="A41:AW41"/>
    <mergeCell ref="BA41:BR41"/>
    <mergeCell ref="B47:AX47"/>
    <mergeCell ref="BA47:BR47"/>
    <mergeCell ref="BV47:DC47"/>
    <mergeCell ref="BV43:DC43"/>
    <mergeCell ref="BV41:DC41"/>
    <mergeCell ref="BV40:DC40"/>
    <mergeCell ref="A40:AW40"/>
    <mergeCell ref="A18:AP18"/>
    <mergeCell ref="AQ18:BF18"/>
    <mergeCell ref="BG18:BU18"/>
    <mergeCell ref="BV18:CH18"/>
    <mergeCell ref="A7:DC7"/>
    <mergeCell ref="K8:CS8"/>
    <mergeCell ref="K9:CS9"/>
    <mergeCell ref="AC12:DC12"/>
    <mergeCell ref="CI17:DC17"/>
    <mergeCell ref="CI18:DC18"/>
    <mergeCell ref="A16:AP16"/>
    <mergeCell ref="AQ16:BF16"/>
    <mergeCell ref="BG16:BU16"/>
    <mergeCell ref="BV16:CH16"/>
    <mergeCell ref="CI16:DC16"/>
    <mergeCell ref="A17:AP17"/>
    <mergeCell ref="AQ17:BF17"/>
    <mergeCell ref="BG17:BU17"/>
    <mergeCell ref="BV17:CH17"/>
    <mergeCell ref="A25:O25"/>
    <mergeCell ref="P25:AL25"/>
    <mergeCell ref="AM25:BA25"/>
    <mergeCell ref="BB25:BM25"/>
    <mergeCell ref="BN25:CB25"/>
    <mergeCell ref="CC25:CO25"/>
    <mergeCell ref="CC26:CO26"/>
    <mergeCell ref="CP26:DC26"/>
    <mergeCell ref="AQ19:BF19"/>
    <mergeCell ref="BG19:BU19"/>
    <mergeCell ref="BV19:CH19"/>
    <mergeCell ref="CI19:DC19"/>
    <mergeCell ref="AM27:BA27"/>
    <mergeCell ref="BB27:BM27"/>
    <mergeCell ref="BN27:CB27"/>
    <mergeCell ref="CC27:CO27"/>
    <mergeCell ref="CP25:DC25"/>
    <mergeCell ref="A26:O26"/>
    <mergeCell ref="P26:AL26"/>
    <mergeCell ref="AM26:BA26"/>
    <mergeCell ref="BB26:BM26"/>
    <mergeCell ref="BN26:CB26"/>
    <mergeCell ref="CP27:DC27"/>
    <mergeCell ref="A28:O28"/>
    <mergeCell ref="P28:AL28"/>
    <mergeCell ref="AM28:BA28"/>
    <mergeCell ref="BB28:BM28"/>
    <mergeCell ref="BN28:CB28"/>
    <mergeCell ref="CC28:CO28"/>
    <mergeCell ref="CP28:DC28"/>
    <mergeCell ref="A27:O27"/>
    <mergeCell ref="P27:AL27"/>
    <mergeCell ref="CD38:CP38"/>
    <mergeCell ref="CQ38:DC38"/>
    <mergeCell ref="A37:O37"/>
    <mergeCell ref="P37:AL37"/>
    <mergeCell ref="AM37:BA37"/>
    <mergeCell ref="BB37:BN37"/>
    <mergeCell ref="BO37:CC37"/>
    <mergeCell ref="CD37:CP37"/>
    <mergeCell ref="AM29:BA29"/>
    <mergeCell ref="BB29:BM29"/>
    <mergeCell ref="BN29:CB29"/>
    <mergeCell ref="CC29:CO29"/>
    <mergeCell ref="CQ37:DC37"/>
    <mergeCell ref="A38:O38"/>
    <mergeCell ref="P38:AL38"/>
    <mergeCell ref="AM38:BA38"/>
    <mergeCell ref="BB38:BN38"/>
    <mergeCell ref="BO38:CC38"/>
    <mergeCell ref="CP29:DC29"/>
    <mergeCell ref="A30:O30"/>
    <mergeCell ref="P30:AL30"/>
    <mergeCell ref="AM30:BA30"/>
    <mergeCell ref="BB30:BM30"/>
    <mergeCell ref="BN30:CB30"/>
    <mergeCell ref="CC30:CO30"/>
    <mergeCell ref="CP30:DC30"/>
    <mergeCell ref="A29:O29"/>
    <mergeCell ref="P29:AL29"/>
    <mergeCell ref="CP32:DC32"/>
    <mergeCell ref="A32:O32"/>
    <mergeCell ref="P32:AL32"/>
    <mergeCell ref="AM32:BA32"/>
    <mergeCell ref="BB32:BM32"/>
    <mergeCell ref="BN32:CB32"/>
    <mergeCell ref="CC32:CO32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1"/>
  <sheetViews>
    <sheetView workbookViewId="0" topLeftCell="A4">
      <selection activeCell="I15" sqref="I15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0"/>
      <c r="B1" s="28"/>
      <c r="C1" s="28"/>
      <c r="D1" s="29"/>
      <c r="E1" s="30"/>
    </row>
    <row r="2" spans="1:5" s="4" customFormat="1" ht="12" customHeight="1">
      <c r="A2" s="51"/>
      <c r="B2" s="31"/>
      <c r="C2" s="52"/>
      <c r="D2" s="52"/>
      <c r="E2" s="33" t="s">
        <v>0</v>
      </c>
    </row>
    <row r="3" spans="1:5" s="4" customFormat="1" ht="12" customHeight="1">
      <c r="A3" s="51"/>
      <c r="B3" s="31"/>
      <c r="C3" s="52"/>
      <c r="D3" s="52"/>
      <c r="E3" s="33" t="s">
        <v>1</v>
      </c>
    </row>
    <row r="4" spans="1:5" s="4" customFormat="1" ht="12" customHeight="1">
      <c r="A4" s="51"/>
      <c r="B4" s="31"/>
      <c r="C4" s="52"/>
      <c r="D4" s="52"/>
      <c r="E4" s="33" t="s">
        <v>2</v>
      </c>
    </row>
    <row r="5" spans="1:5" s="4" customFormat="1" ht="12" customHeight="1">
      <c r="A5" s="51"/>
      <c r="B5" s="31"/>
      <c r="C5" s="52"/>
      <c r="D5" s="52"/>
      <c r="E5" s="33" t="s">
        <v>3</v>
      </c>
    </row>
    <row r="6" spans="1:5" s="4" customFormat="1" ht="12" customHeight="1">
      <c r="A6" s="51"/>
      <c r="B6" s="31"/>
      <c r="C6" s="52"/>
      <c r="D6" s="52"/>
      <c r="E6" s="33" t="s">
        <v>4</v>
      </c>
    </row>
    <row r="7" spans="1:5" s="4" customFormat="1" ht="12" customHeight="1">
      <c r="A7" s="51"/>
      <c r="B7" s="31"/>
      <c r="C7" s="52"/>
      <c r="D7" s="52"/>
      <c r="E7" s="33" t="s">
        <v>5</v>
      </c>
    </row>
    <row r="8" spans="1:5" s="4" customFormat="1" ht="12" customHeight="1">
      <c r="A8" s="51"/>
      <c r="B8" s="34" t="s">
        <v>6</v>
      </c>
      <c r="C8" s="43"/>
      <c r="D8" s="43"/>
      <c r="E8" s="43"/>
    </row>
    <row r="9" spans="1:5" s="4" customFormat="1" ht="12" customHeight="1">
      <c r="A9" s="51"/>
      <c r="B9" s="44" t="s">
        <v>386</v>
      </c>
      <c r="C9" s="45"/>
      <c r="D9" s="46"/>
      <c r="E9" s="46"/>
    </row>
    <row r="10" spans="1:5" ht="12" customHeight="1">
      <c r="A10" s="30"/>
      <c r="B10" s="36" t="s">
        <v>224</v>
      </c>
      <c r="C10" s="36"/>
      <c r="D10" s="39"/>
      <c r="E10" s="39"/>
    </row>
    <row r="11" spans="1:5" ht="13.5" customHeight="1">
      <c r="A11" s="30"/>
      <c r="B11" s="38" t="s">
        <v>7</v>
      </c>
      <c r="C11" s="39"/>
      <c r="D11" s="39"/>
      <c r="E11" s="39"/>
    </row>
    <row r="12" spans="1:5" s="12" customFormat="1" ht="14.25" customHeight="1">
      <c r="A12" s="47"/>
      <c r="B12" s="229" t="s">
        <v>341</v>
      </c>
      <c r="C12" s="229"/>
      <c r="D12" s="229"/>
      <c r="E12" s="229"/>
    </row>
    <row r="13" spans="1:5" s="12" customFormat="1" ht="15" customHeight="1">
      <c r="A13" s="47"/>
      <c r="B13" s="280" t="s">
        <v>219</v>
      </c>
      <c r="C13" s="229"/>
      <c r="D13" s="229"/>
      <c r="E13" s="229"/>
    </row>
    <row r="14" spans="1:5" s="12" customFormat="1" ht="12.75" customHeight="1">
      <c r="A14" s="47"/>
      <c r="B14" s="47"/>
      <c r="C14" s="53"/>
      <c r="D14" s="47"/>
      <c r="E14" s="54" t="s">
        <v>199</v>
      </c>
    </row>
    <row r="15" spans="1:5" s="12" customFormat="1" ht="40.5" customHeight="1">
      <c r="A15" s="47"/>
      <c r="B15" s="85" t="s">
        <v>9</v>
      </c>
      <c r="C15" s="86" t="s">
        <v>10</v>
      </c>
      <c r="D15" s="87" t="s">
        <v>11</v>
      </c>
      <c r="E15" s="87" t="s">
        <v>12</v>
      </c>
    </row>
    <row r="16" spans="1:5" s="13" customFormat="1" ht="15" customHeight="1">
      <c r="A16" s="55"/>
      <c r="B16" s="88" t="s">
        <v>171</v>
      </c>
      <c r="C16" s="88" t="s">
        <v>172</v>
      </c>
      <c r="D16" s="88" t="s">
        <v>173</v>
      </c>
      <c r="E16" s="88" t="s">
        <v>174</v>
      </c>
    </row>
    <row r="17" spans="1:5" ht="15" customHeight="1">
      <c r="A17" s="30"/>
      <c r="B17" s="147" t="s">
        <v>241</v>
      </c>
      <c r="C17" s="200"/>
      <c r="D17" s="201"/>
      <c r="E17" s="201"/>
    </row>
    <row r="18" spans="1:5" ht="11.25">
      <c r="A18" s="30"/>
      <c r="B18" s="148" t="s">
        <v>109</v>
      </c>
      <c r="C18" s="149">
        <v>10</v>
      </c>
      <c r="D18" s="150">
        <v>285.42</v>
      </c>
      <c r="E18" s="150">
        <v>924.28</v>
      </c>
    </row>
    <row r="19" spans="1:5" ht="12.75" customHeight="1">
      <c r="A19" s="30"/>
      <c r="B19" s="151" t="s">
        <v>13</v>
      </c>
      <c r="C19" s="152"/>
      <c r="D19" s="153"/>
      <c r="E19" s="151"/>
    </row>
    <row r="20" spans="1:6" ht="11.25">
      <c r="A20" s="30"/>
      <c r="B20" s="154" t="s">
        <v>14</v>
      </c>
      <c r="C20" s="155">
        <v>11</v>
      </c>
      <c r="D20" s="156">
        <v>285.42</v>
      </c>
      <c r="E20" s="156">
        <v>924.28</v>
      </c>
      <c r="F20" s="118"/>
    </row>
    <row r="21" spans="1:6" ht="11.25">
      <c r="A21" s="30"/>
      <c r="B21" s="154" t="s">
        <v>15</v>
      </c>
      <c r="C21" s="155">
        <v>12</v>
      </c>
      <c r="D21" s="157" t="s">
        <v>16</v>
      </c>
      <c r="E21" s="157" t="s">
        <v>16</v>
      </c>
      <c r="F21" s="118"/>
    </row>
    <row r="22" spans="1:6" ht="21.75" customHeight="1">
      <c r="A22" s="30"/>
      <c r="B22" s="148" t="s">
        <v>17</v>
      </c>
      <c r="C22" s="149">
        <v>20</v>
      </c>
      <c r="D22" s="158" t="s">
        <v>16</v>
      </c>
      <c r="E22" s="158" t="s">
        <v>16</v>
      </c>
      <c r="F22" s="118"/>
    </row>
    <row r="23" spans="1:6" ht="13.5" customHeight="1">
      <c r="A23" s="30"/>
      <c r="B23" s="151" t="s">
        <v>13</v>
      </c>
      <c r="C23" s="152"/>
      <c r="D23" s="153"/>
      <c r="E23" s="151"/>
      <c r="F23" s="118"/>
    </row>
    <row r="24" spans="1:6" ht="13.5" customHeight="1">
      <c r="A24" s="30"/>
      <c r="B24" s="154" t="s">
        <v>14</v>
      </c>
      <c r="C24" s="155">
        <v>21</v>
      </c>
      <c r="D24" s="157" t="s">
        <v>16</v>
      </c>
      <c r="E24" s="157" t="s">
        <v>16</v>
      </c>
      <c r="F24" s="118"/>
    </row>
    <row r="25" spans="1:5" ht="13.5" customHeight="1">
      <c r="A25" s="30"/>
      <c r="B25" s="154" t="s">
        <v>15</v>
      </c>
      <c r="C25" s="155">
        <v>22</v>
      </c>
      <c r="D25" s="158" t="s">
        <v>16</v>
      </c>
      <c r="E25" s="158" t="s">
        <v>16</v>
      </c>
    </row>
    <row r="26" spans="1:5" ht="12.75" customHeight="1">
      <c r="A26" s="30"/>
      <c r="B26" s="159" t="s">
        <v>18</v>
      </c>
      <c r="C26" s="149">
        <v>30</v>
      </c>
      <c r="D26" s="158" t="s">
        <v>16</v>
      </c>
      <c r="E26" s="158" t="s">
        <v>16</v>
      </c>
    </row>
    <row r="27" spans="1:5" ht="21" customHeight="1">
      <c r="A27" s="30"/>
      <c r="B27" s="160" t="s">
        <v>13</v>
      </c>
      <c r="C27" s="152"/>
      <c r="D27" s="151"/>
      <c r="E27" s="151"/>
    </row>
    <row r="28" spans="1:5" ht="19.5" customHeight="1">
      <c r="A28" s="30"/>
      <c r="B28" s="154" t="s">
        <v>19</v>
      </c>
      <c r="C28" s="155">
        <v>31</v>
      </c>
      <c r="D28" s="157" t="s">
        <v>16</v>
      </c>
      <c r="E28" s="157" t="s">
        <v>16</v>
      </c>
    </row>
    <row r="29" spans="1:5" ht="20.25" customHeight="1">
      <c r="A29" s="30"/>
      <c r="B29" s="154" t="s">
        <v>20</v>
      </c>
      <c r="C29" s="155">
        <v>32</v>
      </c>
      <c r="D29" s="157" t="s">
        <v>16</v>
      </c>
      <c r="E29" s="157" t="s">
        <v>16</v>
      </c>
    </row>
    <row r="30" spans="1:5" ht="18.75" customHeight="1">
      <c r="A30" s="30"/>
      <c r="B30" s="159" t="s">
        <v>22</v>
      </c>
      <c r="C30" s="149">
        <v>40</v>
      </c>
      <c r="D30" s="158" t="s">
        <v>287</v>
      </c>
      <c r="E30" s="158" t="s">
        <v>376</v>
      </c>
    </row>
    <row r="31" spans="1:5" ht="17.25" customHeight="1">
      <c r="A31" s="30"/>
      <c r="B31" s="160" t="s">
        <v>13</v>
      </c>
      <c r="C31" s="152"/>
      <c r="D31" s="151"/>
      <c r="E31" s="151"/>
    </row>
    <row r="32" spans="1:5" ht="30.75" customHeight="1">
      <c r="A32" s="30"/>
      <c r="B32" s="154" t="s">
        <v>19</v>
      </c>
      <c r="C32" s="155">
        <v>41</v>
      </c>
      <c r="D32" s="157" t="s">
        <v>16</v>
      </c>
      <c r="E32" s="157" t="s">
        <v>16</v>
      </c>
    </row>
    <row r="33" spans="1:5" ht="18" customHeight="1">
      <c r="A33" s="30"/>
      <c r="B33" s="154" t="s">
        <v>20</v>
      </c>
      <c r="C33" s="155">
        <v>42</v>
      </c>
      <c r="D33" s="157" t="s">
        <v>287</v>
      </c>
      <c r="E33" s="157" t="s">
        <v>376</v>
      </c>
    </row>
    <row r="34" spans="1:6" ht="17.25" customHeight="1">
      <c r="A34" s="30"/>
      <c r="B34" s="161" t="s">
        <v>33</v>
      </c>
      <c r="C34" s="162"/>
      <c r="D34" s="157" t="s">
        <v>288</v>
      </c>
      <c r="E34" s="157" t="s">
        <v>377</v>
      </c>
      <c r="F34" s="73"/>
    </row>
    <row r="35" spans="1:5" ht="14.25" customHeight="1">
      <c r="A35" s="30"/>
      <c r="B35" s="163" t="s">
        <v>316</v>
      </c>
      <c r="C35" s="162"/>
      <c r="D35" s="157" t="s">
        <v>288</v>
      </c>
      <c r="E35" s="157" t="s">
        <v>16</v>
      </c>
    </row>
    <row r="36" spans="1:5" ht="14.25" customHeight="1">
      <c r="A36" s="30"/>
      <c r="B36" s="161" t="s">
        <v>21</v>
      </c>
      <c r="C36" s="162"/>
      <c r="D36" s="157" t="s">
        <v>289</v>
      </c>
      <c r="E36" s="157" t="s">
        <v>378</v>
      </c>
    </row>
    <row r="37" spans="1:5" ht="18" customHeight="1">
      <c r="A37" s="30"/>
      <c r="B37" s="163" t="s">
        <v>318</v>
      </c>
      <c r="C37" s="162"/>
      <c r="D37" s="157" t="s">
        <v>290</v>
      </c>
      <c r="E37" s="157" t="s">
        <v>16</v>
      </c>
    </row>
    <row r="38" spans="1:5" ht="17.25" customHeight="1">
      <c r="A38" s="30"/>
      <c r="B38" s="163" t="s">
        <v>317</v>
      </c>
      <c r="C38" s="162"/>
      <c r="D38" s="157" t="s">
        <v>291</v>
      </c>
      <c r="E38" s="157" t="s">
        <v>16</v>
      </c>
    </row>
    <row r="39" spans="1:5" ht="21" customHeight="1">
      <c r="A39" s="30"/>
      <c r="B39" s="154" t="s">
        <v>23</v>
      </c>
      <c r="C39" s="155">
        <v>43</v>
      </c>
      <c r="D39" s="157" t="s">
        <v>16</v>
      </c>
      <c r="E39" s="157" t="s">
        <v>16</v>
      </c>
    </row>
    <row r="40" spans="1:5" ht="17.25" customHeight="1">
      <c r="A40" s="30"/>
      <c r="B40" s="154" t="s">
        <v>24</v>
      </c>
      <c r="C40" s="155">
        <v>44</v>
      </c>
      <c r="D40" s="158" t="s">
        <v>16</v>
      </c>
      <c r="E40" s="158" t="s">
        <v>16</v>
      </c>
    </row>
    <row r="41" spans="1:5" ht="16.5" customHeight="1">
      <c r="A41" s="30"/>
      <c r="B41" s="159" t="s">
        <v>25</v>
      </c>
      <c r="C41" s="149">
        <v>50</v>
      </c>
      <c r="D41" s="150">
        <v>805.08</v>
      </c>
      <c r="E41" s="158" t="s">
        <v>379</v>
      </c>
    </row>
    <row r="42" spans="1:5" ht="17.25" customHeight="1">
      <c r="A42" s="30"/>
      <c r="B42" s="160" t="s">
        <v>13</v>
      </c>
      <c r="C42" s="152"/>
      <c r="D42" s="151"/>
      <c r="E42" s="151"/>
    </row>
    <row r="43" spans="1:5" ht="28.5" customHeight="1">
      <c r="A43" s="30"/>
      <c r="B43" s="164" t="s">
        <v>26</v>
      </c>
      <c r="C43" s="155">
        <v>51</v>
      </c>
      <c r="D43" s="156">
        <v>603.5</v>
      </c>
      <c r="E43" s="157" t="s">
        <v>380</v>
      </c>
    </row>
    <row r="44" spans="1:5" ht="18" customHeight="1">
      <c r="A44" s="30"/>
      <c r="B44" s="164" t="s">
        <v>27</v>
      </c>
      <c r="C44" s="155">
        <v>52</v>
      </c>
      <c r="D44" s="157" t="s">
        <v>16</v>
      </c>
      <c r="E44" s="157" t="s">
        <v>16</v>
      </c>
    </row>
    <row r="45" spans="1:5" ht="18" customHeight="1">
      <c r="A45" s="30"/>
      <c r="B45" s="164" t="s">
        <v>28</v>
      </c>
      <c r="C45" s="155">
        <v>53</v>
      </c>
      <c r="D45" s="156">
        <v>201.58</v>
      </c>
      <c r="E45" s="157" t="s">
        <v>381</v>
      </c>
    </row>
    <row r="46" spans="1:5" ht="18" customHeight="1">
      <c r="A46" s="30"/>
      <c r="B46" s="164" t="s">
        <v>29</v>
      </c>
      <c r="C46" s="155">
        <v>54</v>
      </c>
      <c r="D46" s="157" t="s">
        <v>16</v>
      </c>
      <c r="E46" s="157" t="s">
        <v>16</v>
      </c>
    </row>
    <row r="47" spans="1:5" ht="11.25">
      <c r="A47" s="30"/>
      <c r="B47" s="147" t="s">
        <v>30</v>
      </c>
      <c r="C47" s="155">
        <v>60</v>
      </c>
      <c r="D47" s="158" t="s">
        <v>16</v>
      </c>
      <c r="E47" s="158" t="s">
        <v>16</v>
      </c>
    </row>
    <row r="48" spans="1:5" ht="15" customHeight="1">
      <c r="A48" s="30"/>
      <c r="B48" s="159" t="s">
        <v>31</v>
      </c>
      <c r="C48" s="149">
        <v>70</v>
      </c>
      <c r="D48" s="158" t="s">
        <v>292</v>
      </c>
      <c r="E48" s="158" t="s">
        <v>382</v>
      </c>
    </row>
    <row r="49" spans="1:5" ht="15" customHeight="1">
      <c r="A49" s="30"/>
      <c r="B49" s="160" t="s">
        <v>13</v>
      </c>
      <c r="C49" s="152"/>
      <c r="D49" s="151"/>
      <c r="E49" s="151"/>
    </row>
    <row r="50" spans="1:5" ht="15" customHeight="1">
      <c r="A50" s="30"/>
      <c r="B50" s="147" t="s">
        <v>32</v>
      </c>
      <c r="C50" s="155">
        <v>71</v>
      </c>
      <c r="D50" s="158" t="s">
        <v>16</v>
      </c>
      <c r="E50" s="158" t="s">
        <v>16</v>
      </c>
    </row>
    <row r="51" spans="1:5" ht="15" customHeight="1">
      <c r="A51" s="30"/>
      <c r="B51" s="147" t="s">
        <v>34</v>
      </c>
      <c r="C51" s="155">
        <v>72</v>
      </c>
      <c r="D51" s="158" t="s">
        <v>16</v>
      </c>
      <c r="E51" s="158" t="s">
        <v>16</v>
      </c>
    </row>
    <row r="52" spans="1:6" ht="13.5" customHeight="1">
      <c r="A52" s="30"/>
      <c r="B52" s="147" t="s">
        <v>35</v>
      </c>
      <c r="C52" s="155">
        <v>73</v>
      </c>
      <c r="D52" s="158" t="s">
        <v>16</v>
      </c>
      <c r="E52" s="158" t="s">
        <v>16</v>
      </c>
      <c r="F52" s="129"/>
    </row>
    <row r="53" spans="1:5" ht="19.5" customHeight="1">
      <c r="A53" s="30"/>
      <c r="B53" s="147" t="s">
        <v>36</v>
      </c>
      <c r="C53" s="155">
        <v>74</v>
      </c>
      <c r="D53" s="158" t="s">
        <v>16</v>
      </c>
      <c r="E53" s="158" t="s">
        <v>16</v>
      </c>
    </row>
    <row r="54" spans="1:5" ht="13.5" customHeight="1">
      <c r="A54" s="30"/>
      <c r="B54" s="147" t="s">
        <v>37</v>
      </c>
      <c r="C54" s="155">
        <v>80</v>
      </c>
      <c r="D54" s="157" t="s">
        <v>16</v>
      </c>
      <c r="E54" s="157" t="s">
        <v>16</v>
      </c>
    </row>
    <row r="55" spans="1:5" ht="24" customHeight="1">
      <c r="A55" s="30"/>
      <c r="B55" s="159" t="s">
        <v>38</v>
      </c>
      <c r="C55" s="149">
        <v>90</v>
      </c>
      <c r="D55" s="158" t="s">
        <v>16</v>
      </c>
      <c r="E55" s="158" t="s">
        <v>16</v>
      </c>
    </row>
    <row r="56" spans="1:5" ht="13.5" customHeight="1">
      <c r="A56" s="30"/>
      <c r="B56" s="160" t="s">
        <v>13</v>
      </c>
      <c r="C56" s="152"/>
      <c r="D56" s="151"/>
      <c r="E56" s="151"/>
    </row>
    <row r="57" spans="1:5" ht="12.75" customHeight="1">
      <c r="A57" s="30"/>
      <c r="B57" s="147" t="s">
        <v>39</v>
      </c>
      <c r="C57" s="155">
        <v>91</v>
      </c>
      <c r="D57" s="158" t="s">
        <v>16</v>
      </c>
      <c r="E57" s="158" t="s">
        <v>16</v>
      </c>
    </row>
    <row r="58" spans="1:5" ht="12.75" customHeight="1">
      <c r="A58" s="30"/>
      <c r="B58" s="147" t="s">
        <v>40</v>
      </c>
      <c r="C58" s="155">
        <v>92</v>
      </c>
      <c r="D58" s="158" t="s">
        <v>16</v>
      </c>
      <c r="E58" s="158" t="s">
        <v>16</v>
      </c>
    </row>
    <row r="59" spans="1:5" ht="25.5" customHeight="1">
      <c r="A59" s="30"/>
      <c r="B59" s="147" t="s">
        <v>41</v>
      </c>
      <c r="C59" s="155">
        <v>93</v>
      </c>
      <c r="D59" s="158" t="s">
        <v>16</v>
      </c>
      <c r="E59" s="158" t="s">
        <v>16</v>
      </c>
    </row>
    <row r="60" spans="1:5" ht="13.5" customHeight="1">
      <c r="A60" s="30"/>
      <c r="B60" s="147" t="s">
        <v>42</v>
      </c>
      <c r="C60" s="155">
        <v>94</v>
      </c>
      <c r="D60" s="158" t="s">
        <v>16</v>
      </c>
      <c r="E60" s="158" t="s">
        <v>16</v>
      </c>
    </row>
    <row r="61" spans="1:5" ht="13.5" customHeight="1">
      <c r="A61" s="30"/>
      <c r="B61" s="164" t="s">
        <v>43</v>
      </c>
      <c r="C61" s="155">
        <v>95</v>
      </c>
      <c r="D61" s="158" t="s">
        <v>16</v>
      </c>
      <c r="E61" s="158" t="s">
        <v>16</v>
      </c>
    </row>
    <row r="62" spans="1:5" ht="13.5" customHeight="1">
      <c r="A62" s="30"/>
      <c r="B62" s="165" t="s">
        <v>44</v>
      </c>
      <c r="C62" s="166">
        <v>100</v>
      </c>
      <c r="D62" s="167" t="s">
        <v>293</v>
      </c>
      <c r="E62" s="167" t="s">
        <v>383</v>
      </c>
    </row>
    <row r="63" spans="1:5" ht="13.5" customHeight="1">
      <c r="A63" s="30"/>
      <c r="B63" s="147" t="s">
        <v>45</v>
      </c>
      <c r="C63" s="162"/>
      <c r="D63" s="154"/>
      <c r="E63" s="154"/>
    </row>
    <row r="64" spans="1:5" ht="15.75" customHeight="1">
      <c r="A64" s="30"/>
      <c r="B64" s="147" t="s">
        <v>46</v>
      </c>
      <c r="C64" s="166">
        <v>110</v>
      </c>
      <c r="D64" s="150">
        <v>428.58</v>
      </c>
      <c r="E64" s="150">
        <v>668.52</v>
      </c>
    </row>
    <row r="65" spans="1:5" ht="34.5" customHeight="1">
      <c r="A65" s="30"/>
      <c r="B65" s="147" t="s">
        <v>47</v>
      </c>
      <c r="C65" s="166">
        <v>120</v>
      </c>
      <c r="D65" s="150">
        <v>439.56</v>
      </c>
      <c r="E65" s="158" t="s">
        <v>384</v>
      </c>
    </row>
    <row r="66" spans="2:5" ht="24.75" customHeight="1">
      <c r="B66" s="147" t="s">
        <v>48</v>
      </c>
      <c r="C66" s="166">
        <v>130</v>
      </c>
      <c r="D66" s="158" t="s">
        <v>299</v>
      </c>
      <c r="E66" s="158" t="s">
        <v>385</v>
      </c>
    </row>
    <row r="67" spans="2:5" ht="32.25" customHeight="1">
      <c r="B67" s="165" t="s">
        <v>227</v>
      </c>
      <c r="C67" s="166">
        <v>140</v>
      </c>
      <c r="D67" s="168" t="s">
        <v>293</v>
      </c>
      <c r="E67" s="168" t="s">
        <v>383</v>
      </c>
    </row>
    <row r="68" spans="2:5" ht="15.75" customHeight="1">
      <c r="B68" s="147" t="s">
        <v>48</v>
      </c>
      <c r="C68" s="166">
        <v>130</v>
      </c>
      <c r="D68" s="158" t="s">
        <v>299</v>
      </c>
      <c r="E68" s="158" t="s">
        <v>337</v>
      </c>
    </row>
    <row r="69" spans="2:5" ht="30.75" customHeight="1">
      <c r="B69" s="165" t="s">
        <v>227</v>
      </c>
      <c r="C69" s="166">
        <v>140</v>
      </c>
      <c r="D69" s="168" t="s">
        <v>293</v>
      </c>
      <c r="E69" s="168" t="s">
        <v>336</v>
      </c>
    </row>
    <row r="70" spans="2:5" ht="19.5" customHeight="1">
      <c r="B70" s="165" t="s">
        <v>227</v>
      </c>
      <c r="C70" s="166">
        <v>140</v>
      </c>
      <c r="D70" s="168" t="s">
        <v>293</v>
      </c>
      <c r="E70" s="168" t="s">
        <v>319</v>
      </c>
    </row>
    <row r="71" spans="2:5" ht="12">
      <c r="B71" s="83"/>
      <c r="C71" s="84"/>
      <c r="D71" s="83"/>
      <c r="E71" s="83"/>
    </row>
    <row r="72" spans="2:5" ht="11.25" customHeight="1">
      <c r="B72" s="81" t="s">
        <v>49</v>
      </c>
      <c r="C72" s="82" t="s">
        <v>306</v>
      </c>
      <c r="D72" s="83"/>
      <c r="E72" s="83" t="s">
        <v>305</v>
      </c>
    </row>
    <row r="73" spans="2:5" ht="12">
      <c r="B73" s="83"/>
      <c r="C73" s="84"/>
      <c r="D73" s="83"/>
      <c r="E73" s="83"/>
    </row>
    <row r="74" spans="2:5" ht="12">
      <c r="B74" s="83"/>
      <c r="C74" s="84"/>
      <c r="D74" s="83"/>
      <c r="E74" s="83"/>
    </row>
    <row r="75" spans="2:5" ht="12">
      <c r="B75" s="83"/>
      <c r="C75" s="84"/>
      <c r="D75" s="83"/>
      <c r="E75" s="83"/>
    </row>
    <row r="76" spans="2:5" ht="12">
      <c r="B76" s="81" t="s">
        <v>215</v>
      </c>
      <c r="C76" s="82" t="s">
        <v>312</v>
      </c>
      <c r="D76" s="83"/>
      <c r="E76" s="83"/>
    </row>
    <row r="77" spans="2:5" ht="12">
      <c r="B77" s="83"/>
      <c r="C77" s="84"/>
      <c r="D77" s="83"/>
      <c r="E77" s="83"/>
    </row>
    <row r="78" spans="2:5" ht="12">
      <c r="B78" s="83"/>
      <c r="C78" s="84"/>
      <c r="D78" s="83"/>
      <c r="E78" s="83"/>
    </row>
    <row r="79" spans="2:5" ht="12">
      <c r="B79" s="83"/>
      <c r="C79" s="84"/>
      <c r="D79" s="83"/>
      <c r="E79" s="83"/>
    </row>
    <row r="80" spans="2:5" ht="12">
      <c r="B80" s="81" t="s">
        <v>200</v>
      </c>
      <c r="C80" s="82" t="s">
        <v>201</v>
      </c>
      <c r="D80" s="83"/>
      <c r="E80" s="83"/>
    </row>
    <row r="81" spans="2:5" ht="12">
      <c r="B81" s="83"/>
      <c r="C81" s="84"/>
      <c r="D81" s="83"/>
      <c r="E81" s="83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Алексеенко</cp:lastModifiedBy>
  <cp:lastPrinted>2016-01-14T06:30:38Z</cp:lastPrinted>
  <dcterms:created xsi:type="dcterms:W3CDTF">2008-07-10T07:01:31Z</dcterms:created>
  <dcterms:modified xsi:type="dcterms:W3CDTF">2016-01-14T06:33:58Z</dcterms:modified>
  <cp:category/>
  <cp:version/>
  <cp:contentType/>
  <cp:contentStatus/>
  <cp:revision>1</cp:revision>
</cp:coreProperties>
</file>